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80" windowHeight="1185"/>
  </bookViews>
  <sheets>
    <sheet name="Rekapitulace stavby" sheetId="1" r:id="rId1"/>
    <sheet name="0160810-1 - Stavební část" sheetId="2" r:id="rId2"/>
    <sheet name="0160810-2 - Zpevněné plochy" sheetId="3" r:id="rId3"/>
    <sheet name="Pokyny pro vyplnění" sheetId="4" r:id="rId4"/>
  </sheets>
  <definedNames>
    <definedName name="_xlnm._FilterDatabase" localSheetId="1" hidden="1">'0160810-1 - Stavební část'!$C$94:$K$94</definedName>
    <definedName name="_xlnm._FilterDatabase" localSheetId="2" hidden="1">'0160810-2 - Zpevněné plochy'!$C$81:$K$81</definedName>
    <definedName name="_xlnm.Print_Titles" localSheetId="1">'0160810-1 - Stavební část'!$94:$94</definedName>
    <definedName name="_xlnm.Print_Titles" localSheetId="2">'0160810-2 - Zpevněné plochy'!$81:$81</definedName>
    <definedName name="_xlnm.Print_Titles" localSheetId="0">'Rekapitulace stavby'!$49:$49</definedName>
    <definedName name="_xlnm.Print_Area" localSheetId="1">'0160810-1 - Stavební část'!$C$4:$J$36,'0160810-1 - Stavební část'!$C$42:$J$76,'0160810-1 - Stavební část'!$C$82:$K$707</definedName>
    <definedName name="_xlnm.Print_Area" localSheetId="2">'0160810-2 - Zpevněné plochy'!$C$4:$J$36,'0160810-2 - Zpevněné plochy'!$C$42:$J$63,'0160810-2 - Zpevněné plochy'!$C$69:$K$111</definedName>
    <definedName name="_xlnm.Print_Area" localSheetId="3">'Pokyny pro vyplnění'!$B$2:$K$69,'Pokyny pro vyplnění'!$B$72:$K$116,'Pokyny pro vyplnění'!$B$119:$K$188,'Pokyny pro vyplnění'!$B$192:$K$212</definedName>
    <definedName name="_xlnm.Print_Area" localSheetId="0">'Rekapitulace stavby'!$D$4:$AO$33,'Rekapitulace stavby'!$C$39:$AQ$54</definedName>
  </definedNames>
  <calcPr calcId="145621"/>
</workbook>
</file>

<file path=xl/calcChain.xml><?xml version="1.0" encoding="utf-8"?>
<calcChain xmlns="http://schemas.openxmlformats.org/spreadsheetml/2006/main">
  <c r="L41" i="1" l="1"/>
  <c r="L42" i="1"/>
  <c r="L44" i="1"/>
  <c r="AM44" i="1"/>
  <c r="L46" i="1"/>
  <c r="AM46" i="1"/>
  <c r="L47" i="1"/>
  <c r="AS51" i="1"/>
  <c r="AX52" i="1"/>
  <c r="AY52" i="1"/>
  <c r="AX53" i="1"/>
  <c r="AY53" i="1"/>
  <c r="E7" i="2"/>
  <c r="E45" i="2" s="1"/>
  <c r="J49" i="2"/>
  <c r="J14" i="2"/>
  <c r="E15" i="2"/>
  <c r="J15" i="2"/>
  <c r="J17" i="2"/>
  <c r="E18" i="2"/>
  <c r="J18" i="2"/>
  <c r="J20" i="2"/>
  <c r="E21" i="2"/>
  <c r="J21" i="2"/>
  <c r="E47" i="2"/>
  <c r="F49" i="2"/>
  <c r="F51" i="2"/>
  <c r="J51" i="2"/>
  <c r="F52" i="2"/>
  <c r="E85" i="2"/>
  <c r="E87" i="2"/>
  <c r="F89" i="2"/>
  <c r="J89" i="2"/>
  <c r="F91" i="2"/>
  <c r="J91" i="2"/>
  <c r="F92" i="2"/>
  <c r="J98" i="2"/>
  <c r="P98" i="2"/>
  <c r="P97" i="2" s="1"/>
  <c r="R98" i="2"/>
  <c r="T98" i="2"/>
  <c r="BE98" i="2"/>
  <c r="BF98" i="2"/>
  <c r="BG98" i="2"/>
  <c r="BH98" i="2"/>
  <c r="BI98" i="2"/>
  <c r="BK98" i="2"/>
  <c r="J102" i="2"/>
  <c r="P102" i="2"/>
  <c r="R102" i="2"/>
  <c r="R97" i="2" s="1"/>
  <c r="T102" i="2"/>
  <c r="BE102" i="2"/>
  <c r="BF102" i="2"/>
  <c r="BG102" i="2"/>
  <c r="BH102" i="2"/>
  <c r="BI102" i="2"/>
  <c r="BK102" i="2"/>
  <c r="BK97" i="2" s="1"/>
  <c r="J106" i="2"/>
  <c r="P106" i="2"/>
  <c r="R106" i="2"/>
  <c r="T106" i="2"/>
  <c r="T97" i="2" s="1"/>
  <c r="BE106" i="2"/>
  <c r="BF106" i="2"/>
  <c r="BG106" i="2"/>
  <c r="BH106" i="2"/>
  <c r="BI106" i="2"/>
  <c r="BK106" i="2"/>
  <c r="J114" i="2"/>
  <c r="P114" i="2"/>
  <c r="R114" i="2"/>
  <c r="T114" i="2"/>
  <c r="BE114" i="2"/>
  <c r="BF114" i="2"/>
  <c r="BG114" i="2"/>
  <c r="BH114" i="2"/>
  <c r="BI114" i="2"/>
  <c r="BK114" i="2"/>
  <c r="J117" i="2"/>
  <c r="P117" i="2"/>
  <c r="R117" i="2"/>
  <c r="T117" i="2"/>
  <c r="BE117" i="2"/>
  <c r="BF117" i="2"/>
  <c r="BG117" i="2"/>
  <c r="BH117" i="2"/>
  <c r="BI117" i="2"/>
  <c r="BK117" i="2"/>
  <c r="J121" i="2"/>
  <c r="P121" i="2"/>
  <c r="R121" i="2"/>
  <c r="T121" i="2"/>
  <c r="BE121" i="2"/>
  <c r="BF121" i="2"/>
  <c r="BG121" i="2"/>
  <c r="BH121" i="2"/>
  <c r="BI121" i="2"/>
  <c r="BK121" i="2"/>
  <c r="J124" i="2"/>
  <c r="P124" i="2"/>
  <c r="R124" i="2"/>
  <c r="T124" i="2"/>
  <c r="BE124" i="2"/>
  <c r="BF124" i="2"/>
  <c r="BG124" i="2"/>
  <c r="BH124" i="2"/>
  <c r="BI124" i="2"/>
  <c r="BK124" i="2"/>
  <c r="J127" i="2"/>
  <c r="P127" i="2"/>
  <c r="R127" i="2"/>
  <c r="T127" i="2"/>
  <c r="BE127" i="2"/>
  <c r="BF127" i="2"/>
  <c r="BG127" i="2"/>
  <c r="BH127" i="2"/>
  <c r="BI127" i="2"/>
  <c r="BK127" i="2"/>
  <c r="J131" i="2"/>
  <c r="P131" i="2"/>
  <c r="R131" i="2"/>
  <c r="T131" i="2"/>
  <c r="BE131" i="2"/>
  <c r="BF131" i="2"/>
  <c r="BG131" i="2"/>
  <c r="BH131" i="2"/>
  <c r="BI131" i="2"/>
  <c r="BK131" i="2"/>
  <c r="J136" i="2"/>
  <c r="P136" i="2"/>
  <c r="R136" i="2"/>
  <c r="R135" i="2" s="1"/>
  <c r="T136" i="2"/>
  <c r="T135" i="2" s="1"/>
  <c r="BE136" i="2"/>
  <c r="BF136" i="2"/>
  <c r="BG136" i="2"/>
  <c r="BH136" i="2"/>
  <c r="BI136" i="2"/>
  <c r="BK136" i="2"/>
  <c r="J139" i="2"/>
  <c r="P139" i="2"/>
  <c r="P135" i="2" s="1"/>
  <c r="R139" i="2"/>
  <c r="T139" i="2"/>
  <c r="BE139" i="2"/>
  <c r="BF139" i="2"/>
  <c r="BG139" i="2"/>
  <c r="BH139" i="2"/>
  <c r="BI139" i="2"/>
  <c r="BK139" i="2"/>
  <c r="BK135" i="2" s="1"/>
  <c r="J135" i="2" s="1"/>
  <c r="J59" i="2" s="1"/>
  <c r="J145" i="2"/>
  <c r="P145" i="2"/>
  <c r="R145" i="2"/>
  <c r="T145" i="2"/>
  <c r="BE145" i="2"/>
  <c r="BF145" i="2"/>
  <c r="BG145" i="2"/>
  <c r="BH145" i="2"/>
  <c r="BI145" i="2"/>
  <c r="BK145" i="2"/>
  <c r="J153" i="2"/>
  <c r="P153" i="2"/>
  <c r="R153" i="2"/>
  <c r="T153" i="2"/>
  <c r="BE153" i="2"/>
  <c r="BF153" i="2"/>
  <c r="BG153" i="2"/>
  <c r="BH153" i="2"/>
  <c r="BI153" i="2"/>
  <c r="BK153" i="2"/>
  <c r="J157" i="2"/>
  <c r="P157" i="2"/>
  <c r="R157" i="2"/>
  <c r="T157" i="2"/>
  <c r="BE157" i="2"/>
  <c r="BF157" i="2"/>
  <c r="BG157" i="2"/>
  <c r="BH157" i="2"/>
  <c r="BI157" i="2"/>
  <c r="BK157" i="2"/>
  <c r="J165" i="2"/>
  <c r="P165" i="2"/>
  <c r="R165" i="2"/>
  <c r="T165" i="2"/>
  <c r="BE165" i="2"/>
  <c r="BF165" i="2"/>
  <c r="BG165" i="2"/>
  <c r="BH165" i="2"/>
  <c r="BI165" i="2"/>
  <c r="BK165" i="2"/>
  <c r="J168" i="2"/>
  <c r="P168" i="2"/>
  <c r="R168" i="2"/>
  <c r="T168" i="2"/>
  <c r="BE168" i="2"/>
  <c r="BF168" i="2"/>
  <c r="BG168" i="2"/>
  <c r="BH168" i="2"/>
  <c r="BI168" i="2"/>
  <c r="BK168" i="2"/>
  <c r="BK164" i="2" s="1"/>
  <c r="J164" i="2" s="1"/>
  <c r="J60" i="2" s="1"/>
  <c r="J170" i="2"/>
  <c r="P170" i="2"/>
  <c r="R170" i="2"/>
  <c r="R164" i="2" s="1"/>
  <c r="T170" i="2"/>
  <c r="BE170" i="2"/>
  <c r="BF170" i="2"/>
  <c r="BG170" i="2"/>
  <c r="BH170" i="2"/>
  <c r="BI170" i="2"/>
  <c r="BK170" i="2"/>
  <c r="J181" i="2"/>
  <c r="P181" i="2"/>
  <c r="R181" i="2"/>
  <c r="T181" i="2"/>
  <c r="BE181" i="2"/>
  <c r="BF181" i="2"/>
  <c r="BG181" i="2"/>
  <c r="BH181" i="2"/>
  <c r="BI181" i="2"/>
  <c r="BK181" i="2"/>
  <c r="J185" i="2"/>
  <c r="P185" i="2"/>
  <c r="R185" i="2"/>
  <c r="T185" i="2"/>
  <c r="BE185" i="2"/>
  <c r="BF185" i="2"/>
  <c r="BG185" i="2"/>
  <c r="BH185" i="2"/>
  <c r="BI185" i="2"/>
  <c r="BK185" i="2"/>
  <c r="J188" i="2"/>
  <c r="P188" i="2"/>
  <c r="P164" i="2" s="1"/>
  <c r="R188" i="2"/>
  <c r="T188" i="2"/>
  <c r="BE188" i="2"/>
  <c r="BF188" i="2"/>
  <c r="BG188" i="2"/>
  <c r="BH188" i="2"/>
  <c r="BI188" i="2"/>
  <c r="BK188" i="2"/>
  <c r="J190" i="2"/>
  <c r="P190" i="2"/>
  <c r="R190" i="2"/>
  <c r="T190" i="2"/>
  <c r="T164" i="2" s="1"/>
  <c r="BE190" i="2"/>
  <c r="BF190" i="2"/>
  <c r="BG190" i="2"/>
  <c r="BH190" i="2"/>
  <c r="BI190" i="2"/>
  <c r="BK190" i="2"/>
  <c r="J192" i="2"/>
  <c r="P192" i="2"/>
  <c r="R192" i="2"/>
  <c r="T192" i="2"/>
  <c r="BE192" i="2"/>
  <c r="BF192" i="2"/>
  <c r="BG192" i="2"/>
  <c r="BH192" i="2"/>
  <c r="BI192" i="2"/>
  <c r="BK192" i="2"/>
  <c r="J195" i="2"/>
  <c r="P195" i="2"/>
  <c r="R195" i="2"/>
  <c r="T195" i="2"/>
  <c r="BE195" i="2"/>
  <c r="BF195" i="2"/>
  <c r="BG195" i="2"/>
  <c r="BH195" i="2"/>
  <c r="BI195" i="2"/>
  <c r="BK195" i="2"/>
  <c r="J199" i="2"/>
  <c r="P199" i="2"/>
  <c r="R199" i="2"/>
  <c r="T199" i="2"/>
  <c r="BE199" i="2"/>
  <c r="BF199" i="2"/>
  <c r="BG199" i="2"/>
  <c r="BH199" i="2"/>
  <c r="BI199" i="2"/>
  <c r="BK199" i="2"/>
  <c r="J202" i="2"/>
  <c r="P202" i="2"/>
  <c r="R202" i="2"/>
  <c r="T202" i="2"/>
  <c r="BE202" i="2"/>
  <c r="BF202" i="2"/>
  <c r="BG202" i="2"/>
  <c r="BH202" i="2"/>
  <c r="BI202" i="2"/>
  <c r="BK202" i="2"/>
  <c r="J206" i="2"/>
  <c r="P206" i="2"/>
  <c r="R206" i="2"/>
  <c r="T206" i="2"/>
  <c r="BE206" i="2"/>
  <c r="BF206" i="2"/>
  <c r="BG206" i="2"/>
  <c r="BH206" i="2"/>
  <c r="BI206" i="2"/>
  <c r="BK206" i="2"/>
  <c r="J210" i="2"/>
  <c r="P210" i="2"/>
  <c r="R210" i="2"/>
  <c r="T210" i="2"/>
  <c r="T209" i="2" s="1"/>
  <c r="BE210" i="2"/>
  <c r="BF210" i="2"/>
  <c r="BG210" i="2"/>
  <c r="BH210" i="2"/>
  <c r="BI210" i="2"/>
  <c r="BK210" i="2"/>
  <c r="J213" i="2"/>
  <c r="P213" i="2"/>
  <c r="P209" i="2" s="1"/>
  <c r="R213" i="2"/>
  <c r="T213" i="2"/>
  <c r="BE213" i="2"/>
  <c r="BF213" i="2"/>
  <c r="BG213" i="2"/>
  <c r="BH213" i="2"/>
  <c r="BI213" i="2"/>
  <c r="BK213" i="2"/>
  <c r="BK209" i="2" s="1"/>
  <c r="J209" i="2" s="1"/>
  <c r="J61" i="2" s="1"/>
  <c r="J215" i="2"/>
  <c r="P215" i="2"/>
  <c r="R215" i="2"/>
  <c r="T215" i="2"/>
  <c r="BE215" i="2"/>
  <c r="BF215" i="2"/>
  <c r="BG215" i="2"/>
  <c r="BH215" i="2"/>
  <c r="BI215" i="2"/>
  <c r="BK215" i="2"/>
  <c r="J218" i="2"/>
  <c r="P218" i="2"/>
  <c r="R218" i="2"/>
  <c r="T218" i="2"/>
  <c r="BE218" i="2"/>
  <c r="BF218" i="2"/>
  <c r="BG218" i="2"/>
  <c r="BH218" i="2"/>
  <c r="BI218" i="2"/>
  <c r="BK218" i="2"/>
  <c r="J220" i="2"/>
  <c r="P220" i="2"/>
  <c r="R220" i="2"/>
  <c r="T220" i="2"/>
  <c r="BE220" i="2"/>
  <c r="BF220" i="2"/>
  <c r="BG220" i="2"/>
  <c r="BH220" i="2"/>
  <c r="BI220" i="2"/>
  <c r="BK220" i="2"/>
  <c r="J223" i="2"/>
  <c r="P223" i="2"/>
  <c r="R223" i="2"/>
  <c r="T223" i="2"/>
  <c r="BE223" i="2"/>
  <c r="BF223" i="2"/>
  <c r="BG223" i="2"/>
  <c r="BH223" i="2"/>
  <c r="BI223" i="2"/>
  <c r="BK223" i="2"/>
  <c r="J226" i="2"/>
  <c r="P226" i="2"/>
  <c r="R226" i="2"/>
  <c r="T226" i="2"/>
  <c r="BE226" i="2"/>
  <c r="BF226" i="2"/>
  <c r="BG226" i="2"/>
  <c r="BH226" i="2"/>
  <c r="BI226" i="2"/>
  <c r="BK226" i="2"/>
  <c r="J228" i="2"/>
  <c r="P228" i="2"/>
  <c r="R228" i="2"/>
  <c r="T228" i="2"/>
  <c r="BE228" i="2"/>
  <c r="BF228" i="2"/>
  <c r="BG228" i="2"/>
  <c r="BH228" i="2"/>
  <c r="BI228" i="2"/>
  <c r="BK228" i="2"/>
  <c r="J230" i="2"/>
  <c r="BE230" i="2" s="1"/>
  <c r="P230" i="2"/>
  <c r="R230" i="2"/>
  <c r="R209" i="2" s="1"/>
  <c r="T230" i="2"/>
  <c r="BF230" i="2"/>
  <c r="BG230" i="2"/>
  <c r="BH230" i="2"/>
  <c r="BI230" i="2"/>
  <c r="BK230" i="2"/>
  <c r="J232" i="2"/>
  <c r="P232" i="2"/>
  <c r="R232" i="2"/>
  <c r="T232" i="2"/>
  <c r="BE232" i="2"/>
  <c r="BF232" i="2"/>
  <c r="BG232" i="2"/>
  <c r="BH232" i="2"/>
  <c r="BI232" i="2"/>
  <c r="BK232" i="2"/>
  <c r="J235" i="2"/>
  <c r="P235" i="2"/>
  <c r="R235" i="2"/>
  <c r="T235" i="2"/>
  <c r="BE235" i="2"/>
  <c r="BF235" i="2"/>
  <c r="BG235" i="2"/>
  <c r="BH235" i="2"/>
  <c r="BI235" i="2"/>
  <c r="BK235" i="2"/>
  <c r="J239" i="2"/>
  <c r="P239" i="2"/>
  <c r="R239" i="2"/>
  <c r="T239" i="2"/>
  <c r="BE239" i="2"/>
  <c r="BF239" i="2"/>
  <c r="BG239" i="2"/>
  <c r="BH239" i="2"/>
  <c r="BI239" i="2"/>
  <c r="BK239" i="2"/>
  <c r="J241" i="2"/>
  <c r="P241" i="2"/>
  <c r="R241" i="2"/>
  <c r="T241" i="2"/>
  <c r="BE241" i="2"/>
  <c r="BF241" i="2"/>
  <c r="BG241" i="2"/>
  <c r="BH241" i="2"/>
  <c r="BI241" i="2"/>
  <c r="BK241" i="2"/>
  <c r="J253" i="2"/>
  <c r="P253" i="2"/>
  <c r="R253" i="2"/>
  <c r="T253" i="2"/>
  <c r="BE253" i="2"/>
  <c r="BF253" i="2"/>
  <c r="BG253" i="2"/>
  <c r="BH253" i="2"/>
  <c r="BI253" i="2"/>
  <c r="BK253" i="2"/>
  <c r="J265" i="2"/>
  <c r="P265" i="2"/>
  <c r="R265" i="2"/>
  <c r="T265" i="2"/>
  <c r="BE265" i="2"/>
  <c r="BF265" i="2"/>
  <c r="BG265" i="2"/>
  <c r="BH265" i="2"/>
  <c r="BI265" i="2"/>
  <c r="BK265" i="2"/>
  <c r="J267" i="2"/>
  <c r="P267" i="2"/>
  <c r="R267" i="2"/>
  <c r="T267" i="2"/>
  <c r="BE267" i="2"/>
  <c r="BF267" i="2"/>
  <c r="BG267" i="2"/>
  <c r="BH267" i="2"/>
  <c r="BI267" i="2"/>
  <c r="BK267" i="2"/>
  <c r="J330" i="2"/>
  <c r="BE330" i="2" s="1"/>
  <c r="P330" i="2"/>
  <c r="R330" i="2"/>
  <c r="R329" i="2" s="1"/>
  <c r="T330" i="2"/>
  <c r="T329" i="2" s="1"/>
  <c r="BF330" i="2"/>
  <c r="BG330" i="2"/>
  <c r="BH330" i="2"/>
  <c r="BI330" i="2"/>
  <c r="BK330" i="2"/>
  <c r="BK329" i="2" s="1"/>
  <c r="J329" i="2" s="1"/>
  <c r="J62" i="2" s="1"/>
  <c r="J335" i="2"/>
  <c r="P335" i="2"/>
  <c r="R335" i="2"/>
  <c r="T335" i="2"/>
  <c r="BE335" i="2"/>
  <c r="BF335" i="2"/>
  <c r="BG335" i="2"/>
  <c r="BH335" i="2"/>
  <c r="BI335" i="2"/>
  <c r="BK335" i="2"/>
  <c r="J338" i="2"/>
  <c r="P338" i="2"/>
  <c r="R338" i="2"/>
  <c r="T338" i="2"/>
  <c r="BE338" i="2"/>
  <c r="BF338" i="2"/>
  <c r="BG338" i="2"/>
  <c r="BH338" i="2"/>
  <c r="BI338" i="2"/>
  <c r="BK338" i="2"/>
  <c r="J345" i="2"/>
  <c r="P345" i="2"/>
  <c r="P329" i="2" s="1"/>
  <c r="R345" i="2"/>
  <c r="T345" i="2"/>
  <c r="BE345" i="2"/>
  <c r="BF345" i="2"/>
  <c r="BG345" i="2"/>
  <c r="BH345" i="2"/>
  <c r="BI345" i="2"/>
  <c r="BK345" i="2"/>
  <c r="J347" i="2"/>
  <c r="P347" i="2"/>
  <c r="R347" i="2"/>
  <c r="T347" i="2"/>
  <c r="BE347" i="2"/>
  <c r="BF347" i="2"/>
  <c r="BG347" i="2"/>
  <c r="BH347" i="2"/>
  <c r="BI347" i="2"/>
  <c r="BK347" i="2"/>
  <c r="J362" i="2"/>
  <c r="P362" i="2"/>
  <c r="R362" i="2"/>
  <c r="T362" i="2"/>
  <c r="BE362" i="2"/>
  <c r="BF362" i="2"/>
  <c r="BG362" i="2"/>
  <c r="BH362" i="2"/>
  <c r="BI362" i="2"/>
  <c r="BK362" i="2"/>
  <c r="J364" i="2"/>
  <c r="P364" i="2"/>
  <c r="R364" i="2"/>
  <c r="T364" i="2"/>
  <c r="BE364" i="2"/>
  <c r="BF364" i="2"/>
  <c r="BG364" i="2"/>
  <c r="BH364" i="2"/>
  <c r="BI364" i="2"/>
  <c r="BK364" i="2"/>
  <c r="J368" i="2"/>
  <c r="P368" i="2"/>
  <c r="R368" i="2"/>
  <c r="T368" i="2"/>
  <c r="BE368" i="2"/>
  <c r="BF368" i="2"/>
  <c r="BG368" i="2"/>
  <c r="BH368" i="2"/>
  <c r="BI368" i="2"/>
  <c r="BK368" i="2"/>
  <c r="J375" i="2"/>
  <c r="P375" i="2"/>
  <c r="R375" i="2"/>
  <c r="T375" i="2"/>
  <c r="BE375" i="2"/>
  <c r="BF375" i="2"/>
  <c r="BG375" i="2"/>
  <c r="BH375" i="2"/>
  <c r="BI375" i="2"/>
  <c r="BK375" i="2"/>
  <c r="J377" i="2"/>
  <c r="P377" i="2"/>
  <c r="R377" i="2"/>
  <c r="T377" i="2"/>
  <c r="BE377" i="2"/>
  <c r="BF377" i="2"/>
  <c r="BG377" i="2"/>
  <c r="BH377" i="2"/>
  <c r="BI377" i="2"/>
  <c r="BK377" i="2"/>
  <c r="J379" i="2"/>
  <c r="P379" i="2"/>
  <c r="R379" i="2"/>
  <c r="T379" i="2"/>
  <c r="BE379" i="2"/>
  <c r="BF379" i="2"/>
  <c r="BG379" i="2"/>
  <c r="BH379" i="2"/>
  <c r="BI379" i="2"/>
  <c r="BK379" i="2"/>
  <c r="J382" i="2"/>
  <c r="P382" i="2"/>
  <c r="R382" i="2"/>
  <c r="T382" i="2"/>
  <c r="BE382" i="2"/>
  <c r="BF382" i="2"/>
  <c r="BG382" i="2"/>
  <c r="BH382" i="2"/>
  <c r="BI382" i="2"/>
  <c r="BK382" i="2"/>
  <c r="J384" i="2"/>
  <c r="P384" i="2"/>
  <c r="R384" i="2"/>
  <c r="T384" i="2"/>
  <c r="BE384" i="2"/>
  <c r="BF384" i="2"/>
  <c r="BG384" i="2"/>
  <c r="BH384" i="2"/>
  <c r="BI384" i="2"/>
  <c r="BK384" i="2"/>
  <c r="J388" i="2"/>
  <c r="P388" i="2"/>
  <c r="R388" i="2"/>
  <c r="T388" i="2"/>
  <c r="BE388" i="2"/>
  <c r="BF388" i="2"/>
  <c r="BG388" i="2"/>
  <c r="BH388" i="2"/>
  <c r="BI388" i="2"/>
  <c r="BK388" i="2"/>
  <c r="J391" i="2"/>
  <c r="P391" i="2"/>
  <c r="R391" i="2"/>
  <c r="T391" i="2"/>
  <c r="BE391" i="2"/>
  <c r="BF391" i="2"/>
  <c r="BG391" i="2"/>
  <c r="BH391" i="2"/>
  <c r="BI391" i="2"/>
  <c r="BK391" i="2"/>
  <c r="J394" i="2"/>
  <c r="P394" i="2"/>
  <c r="R394" i="2"/>
  <c r="T394" i="2"/>
  <c r="BE394" i="2"/>
  <c r="BF394" i="2"/>
  <c r="BG394" i="2"/>
  <c r="BH394" i="2"/>
  <c r="BI394" i="2"/>
  <c r="BK394" i="2"/>
  <c r="J398" i="2"/>
  <c r="P398" i="2"/>
  <c r="R398" i="2"/>
  <c r="T398" i="2"/>
  <c r="BE398" i="2"/>
  <c r="BF398" i="2"/>
  <c r="BG398" i="2"/>
  <c r="BH398" i="2"/>
  <c r="BI398" i="2"/>
  <c r="BK398" i="2"/>
  <c r="J401" i="2"/>
  <c r="P401" i="2"/>
  <c r="R401" i="2"/>
  <c r="T401" i="2"/>
  <c r="BE401" i="2"/>
  <c r="BF401" i="2"/>
  <c r="BG401" i="2"/>
  <c r="BH401" i="2"/>
  <c r="BI401" i="2"/>
  <c r="BK401" i="2"/>
  <c r="J405" i="2"/>
  <c r="P405" i="2"/>
  <c r="R405" i="2"/>
  <c r="T405" i="2"/>
  <c r="BE405" i="2"/>
  <c r="BF405" i="2"/>
  <c r="BG405" i="2"/>
  <c r="BH405" i="2"/>
  <c r="BI405" i="2"/>
  <c r="BK405" i="2"/>
  <c r="J408" i="2"/>
  <c r="P408" i="2"/>
  <c r="R408" i="2"/>
  <c r="T408" i="2"/>
  <c r="BE408" i="2"/>
  <c r="BF408" i="2"/>
  <c r="BG408" i="2"/>
  <c r="BH408" i="2"/>
  <c r="BI408" i="2"/>
  <c r="BK408" i="2"/>
  <c r="J410" i="2"/>
  <c r="P410" i="2"/>
  <c r="R410" i="2"/>
  <c r="T410" i="2"/>
  <c r="BE410" i="2"/>
  <c r="BF410" i="2"/>
  <c r="BG410" i="2"/>
  <c r="BH410" i="2"/>
  <c r="BI410" i="2"/>
  <c r="BK410" i="2"/>
  <c r="J412" i="2"/>
  <c r="P412" i="2"/>
  <c r="R412" i="2"/>
  <c r="T412" i="2"/>
  <c r="BE412" i="2"/>
  <c r="BF412" i="2"/>
  <c r="BG412" i="2"/>
  <c r="BH412" i="2"/>
  <c r="BI412" i="2"/>
  <c r="BK412" i="2"/>
  <c r="J414" i="2"/>
  <c r="P414" i="2"/>
  <c r="R414" i="2"/>
  <c r="T414" i="2"/>
  <c r="BE414" i="2"/>
  <c r="BF414" i="2"/>
  <c r="BG414" i="2"/>
  <c r="BH414" i="2"/>
  <c r="BI414" i="2"/>
  <c r="BK414" i="2"/>
  <c r="J417" i="2"/>
  <c r="P417" i="2"/>
  <c r="P416" i="2" s="1"/>
  <c r="R417" i="2"/>
  <c r="R416" i="2" s="1"/>
  <c r="T417" i="2"/>
  <c r="T416" i="2"/>
  <c r="BE417" i="2"/>
  <c r="BF417" i="2"/>
  <c r="BG417" i="2"/>
  <c r="BH417" i="2"/>
  <c r="BI417" i="2"/>
  <c r="BK417" i="2"/>
  <c r="BK416" i="2" s="1"/>
  <c r="J416" i="2" s="1"/>
  <c r="J63" i="2" s="1"/>
  <c r="J420" i="2"/>
  <c r="P420" i="2"/>
  <c r="R420" i="2"/>
  <c r="T420" i="2"/>
  <c r="BE420" i="2"/>
  <c r="BF420" i="2"/>
  <c r="BG420" i="2"/>
  <c r="BH420" i="2"/>
  <c r="BI420" i="2"/>
  <c r="BK420" i="2"/>
  <c r="J423" i="2"/>
  <c r="P423" i="2"/>
  <c r="R423" i="2"/>
  <c r="T423" i="2"/>
  <c r="BE423" i="2"/>
  <c r="BF423" i="2"/>
  <c r="BG423" i="2"/>
  <c r="BH423" i="2"/>
  <c r="BI423" i="2"/>
  <c r="BK423" i="2"/>
  <c r="J429" i="2"/>
  <c r="P429" i="2"/>
  <c r="R429" i="2"/>
  <c r="T429" i="2"/>
  <c r="BE429" i="2"/>
  <c r="BF429" i="2"/>
  <c r="BG429" i="2"/>
  <c r="BH429" i="2"/>
  <c r="BI429" i="2"/>
  <c r="BK429" i="2"/>
  <c r="J432" i="2"/>
  <c r="P432" i="2"/>
  <c r="R432" i="2"/>
  <c r="T432" i="2"/>
  <c r="BE432" i="2"/>
  <c r="BF432" i="2"/>
  <c r="BG432" i="2"/>
  <c r="BH432" i="2"/>
  <c r="BI432" i="2"/>
  <c r="BK432" i="2"/>
  <c r="J434" i="2"/>
  <c r="P434" i="2"/>
  <c r="R434" i="2"/>
  <c r="T434" i="2"/>
  <c r="BE434" i="2"/>
  <c r="BF434" i="2"/>
  <c r="BG434" i="2"/>
  <c r="BH434" i="2"/>
  <c r="BI434" i="2"/>
  <c r="BK434" i="2"/>
  <c r="J437" i="2"/>
  <c r="P437" i="2"/>
  <c r="R437" i="2"/>
  <c r="T437" i="2"/>
  <c r="BE437" i="2"/>
  <c r="BF437" i="2"/>
  <c r="BG437" i="2"/>
  <c r="BH437" i="2"/>
  <c r="BI437" i="2"/>
  <c r="BK437" i="2"/>
  <c r="P440" i="2"/>
  <c r="J441" i="2"/>
  <c r="BE441" i="2" s="1"/>
  <c r="P441" i="2"/>
  <c r="R441" i="2"/>
  <c r="R440" i="2" s="1"/>
  <c r="T441" i="2"/>
  <c r="T440" i="2" s="1"/>
  <c r="BF441" i="2"/>
  <c r="BG441" i="2"/>
  <c r="BH441" i="2"/>
  <c r="BI441" i="2"/>
  <c r="BK441" i="2"/>
  <c r="BK440" i="2" s="1"/>
  <c r="J440" i="2" s="1"/>
  <c r="J64" i="2" s="1"/>
  <c r="P444" i="2"/>
  <c r="J445" i="2"/>
  <c r="BE445" i="2" s="1"/>
  <c r="P445" i="2"/>
  <c r="R445" i="2"/>
  <c r="R444" i="2" s="1"/>
  <c r="T445" i="2"/>
  <c r="T444" i="2" s="1"/>
  <c r="BF445" i="2"/>
  <c r="BG445" i="2"/>
  <c r="BH445" i="2"/>
  <c r="BI445" i="2"/>
  <c r="BK445" i="2"/>
  <c r="BK444" i="2" s="1"/>
  <c r="J448" i="2"/>
  <c r="P448" i="2"/>
  <c r="R448" i="2"/>
  <c r="T448" i="2"/>
  <c r="BE448" i="2"/>
  <c r="BF448" i="2"/>
  <c r="BG448" i="2"/>
  <c r="BH448" i="2"/>
  <c r="BI448" i="2"/>
  <c r="BK448" i="2"/>
  <c r="J453" i="2"/>
  <c r="P453" i="2"/>
  <c r="R453" i="2"/>
  <c r="T453" i="2"/>
  <c r="BE453" i="2"/>
  <c r="BF453" i="2"/>
  <c r="BG453" i="2"/>
  <c r="BH453" i="2"/>
  <c r="BI453" i="2"/>
  <c r="BK453" i="2"/>
  <c r="J455" i="2"/>
  <c r="P455" i="2"/>
  <c r="R455" i="2"/>
  <c r="T455" i="2"/>
  <c r="BE455" i="2"/>
  <c r="BF455" i="2"/>
  <c r="BG455" i="2"/>
  <c r="BH455" i="2"/>
  <c r="BI455" i="2"/>
  <c r="BK455" i="2"/>
  <c r="J458" i="2"/>
  <c r="P458" i="2"/>
  <c r="R458" i="2"/>
  <c r="T458" i="2"/>
  <c r="BE458" i="2"/>
  <c r="BF458" i="2"/>
  <c r="BG458" i="2"/>
  <c r="BH458" i="2"/>
  <c r="BI458" i="2"/>
  <c r="BK458" i="2"/>
  <c r="J460" i="2"/>
  <c r="P460" i="2"/>
  <c r="P459" i="2" s="1"/>
  <c r="R460" i="2"/>
  <c r="R459" i="2" s="1"/>
  <c r="T460" i="2"/>
  <c r="T459" i="2"/>
  <c r="BE460" i="2"/>
  <c r="BF460" i="2"/>
  <c r="BG460" i="2"/>
  <c r="BH460" i="2"/>
  <c r="BI460" i="2"/>
  <c r="BK460" i="2"/>
  <c r="BK459" i="2" s="1"/>
  <c r="J459" i="2" s="1"/>
  <c r="J67" i="2" s="1"/>
  <c r="J465" i="2"/>
  <c r="P465" i="2"/>
  <c r="R465" i="2"/>
  <c r="T465" i="2"/>
  <c r="BE465" i="2"/>
  <c r="BF465" i="2"/>
  <c r="BG465" i="2"/>
  <c r="BH465" i="2"/>
  <c r="BI465" i="2"/>
  <c r="BK465" i="2"/>
  <c r="J470" i="2"/>
  <c r="P470" i="2"/>
  <c r="R470" i="2"/>
  <c r="T470" i="2"/>
  <c r="BE470" i="2"/>
  <c r="BF470" i="2"/>
  <c r="BG470" i="2"/>
  <c r="BH470" i="2"/>
  <c r="BI470" i="2"/>
  <c r="BK470" i="2"/>
  <c r="J475" i="2"/>
  <c r="P475" i="2"/>
  <c r="R475" i="2"/>
  <c r="T475" i="2"/>
  <c r="BE475" i="2"/>
  <c r="BF475" i="2"/>
  <c r="BG475" i="2"/>
  <c r="BH475" i="2"/>
  <c r="BI475" i="2"/>
  <c r="BK475" i="2"/>
  <c r="J487" i="2"/>
  <c r="P487" i="2"/>
  <c r="R487" i="2"/>
  <c r="T487" i="2"/>
  <c r="BE487" i="2"/>
  <c r="BF487" i="2"/>
  <c r="BG487" i="2"/>
  <c r="BH487" i="2"/>
  <c r="BI487" i="2"/>
  <c r="BK487" i="2"/>
  <c r="J492" i="2"/>
  <c r="P492" i="2"/>
  <c r="R492" i="2"/>
  <c r="T492" i="2"/>
  <c r="BE492" i="2"/>
  <c r="BF492" i="2"/>
  <c r="BG492" i="2"/>
  <c r="BH492" i="2"/>
  <c r="BI492" i="2"/>
  <c r="BK492" i="2"/>
  <c r="J497" i="2"/>
  <c r="P497" i="2"/>
  <c r="R497" i="2"/>
  <c r="T497" i="2"/>
  <c r="BE497" i="2"/>
  <c r="BF497" i="2"/>
  <c r="BG497" i="2"/>
  <c r="BH497" i="2"/>
  <c r="BI497" i="2"/>
  <c r="BK497" i="2"/>
  <c r="J500" i="2"/>
  <c r="BE500" i="2" s="1"/>
  <c r="P500" i="2"/>
  <c r="R500" i="2"/>
  <c r="R499" i="2" s="1"/>
  <c r="T500" i="2"/>
  <c r="T499" i="2" s="1"/>
  <c r="BF500" i="2"/>
  <c r="BG500" i="2"/>
  <c r="BH500" i="2"/>
  <c r="BI500" i="2"/>
  <c r="BK500" i="2"/>
  <c r="BK499" i="2" s="1"/>
  <c r="J499" i="2" s="1"/>
  <c r="J68" i="2" s="1"/>
  <c r="J502" i="2"/>
  <c r="P502" i="2"/>
  <c r="R502" i="2"/>
  <c r="T502" i="2"/>
  <c r="BE502" i="2"/>
  <c r="BF502" i="2"/>
  <c r="BG502" i="2"/>
  <c r="BH502" i="2"/>
  <c r="BI502" i="2"/>
  <c r="BK502" i="2"/>
  <c r="J509" i="2"/>
  <c r="P509" i="2"/>
  <c r="R509" i="2"/>
  <c r="T509" i="2"/>
  <c r="BE509" i="2"/>
  <c r="BF509" i="2"/>
  <c r="BG509" i="2"/>
  <c r="BH509" i="2"/>
  <c r="BI509" i="2"/>
  <c r="BK509" i="2"/>
  <c r="J513" i="2"/>
  <c r="P513" i="2"/>
  <c r="R513" i="2"/>
  <c r="T513" i="2"/>
  <c r="BE513" i="2"/>
  <c r="BF513" i="2"/>
  <c r="BG513" i="2"/>
  <c r="BH513" i="2"/>
  <c r="BI513" i="2"/>
  <c r="BK513" i="2"/>
  <c r="J516" i="2"/>
  <c r="P516" i="2"/>
  <c r="R516" i="2"/>
  <c r="T516" i="2"/>
  <c r="BE516" i="2"/>
  <c r="BF516" i="2"/>
  <c r="BG516" i="2"/>
  <c r="BH516" i="2"/>
  <c r="BI516" i="2"/>
  <c r="BK516" i="2"/>
  <c r="J519" i="2"/>
  <c r="P519" i="2"/>
  <c r="R519" i="2"/>
  <c r="T519" i="2"/>
  <c r="BE519" i="2"/>
  <c r="BF519" i="2"/>
  <c r="BG519" i="2"/>
  <c r="BH519" i="2"/>
  <c r="BI519" i="2"/>
  <c r="BK519" i="2"/>
  <c r="J522" i="2"/>
  <c r="P522" i="2"/>
  <c r="R522" i="2"/>
  <c r="T522" i="2"/>
  <c r="BE522" i="2"/>
  <c r="BF522" i="2"/>
  <c r="BG522" i="2"/>
  <c r="BH522" i="2"/>
  <c r="BI522" i="2"/>
  <c r="BK522" i="2"/>
  <c r="J525" i="2"/>
  <c r="P525" i="2"/>
  <c r="R525" i="2"/>
  <c r="T525" i="2"/>
  <c r="BE525" i="2"/>
  <c r="BF525" i="2"/>
  <c r="BG525" i="2"/>
  <c r="BH525" i="2"/>
  <c r="BI525" i="2"/>
  <c r="BK525" i="2"/>
  <c r="J528" i="2"/>
  <c r="P528" i="2"/>
  <c r="R528" i="2"/>
  <c r="T528" i="2"/>
  <c r="BE528" i="2"/>
  <c r="BF528" i="2"/>
  <c r="BG528" i="2"/>
  <c r="BH528" i="2"/>
  <c r="BI528" i="2"/>
  <c r="BK528" i="2"/>
  <c r="J530" i="2"/>
  <c r="P530" i="2"/>
  <c r="P499" i="2"/>
  <c r="R530" i="2"/>
  <c r="T530" i="2"/>
  <c r="BE530" i="2"/>
  <c r="BF530" i="2"/>
  <c r="BG530" i="2"/>
  <c r="BH530" i="2"/>
  <c r="BI530" i="2"/>
  <c r="BK530" i="2"/>
  <c r="J540" i="2"/>
  <c r="P540" i="2"/>
  <c r="R540" i="2"/>
  <c r="T540" i="2"/>
  <c r="BE540" i="2"/>
  <c r="BF540" i="2"/>
  <c r="BG540" i="2"/>
  <c r="BH540" i="2"/>
  <c r="BI540" i="2"/>
  <c r="BK540" i="2"/>
  <c r="J543" i="2"/>
  <c r="P543" i="2"/>
  <c r="P542" i="2" s="1"/>
  <c r="R543" i="2"/>
  <c r="R542" i="2" s="1"/>
  <c r="T543" i="2"/>
  <c r="T542" i="2"/>
  <c r="BE543" i="2"/>
  <c r="BF543" i="2"/>
  <c r="BG543" i="2"/>
  <c r="BH543" i="2"/>
  <c r="BI543" i="2"/>
  <c r="BK543" i="2"/>
  <c r="BK542" i="2" s="1"/>
  <c r="J542" i="2" s="1"/>
  <c r="J69" i="2" s="1"/>
  <c r="J546" i="2"/>
  <c r="P546" i="2"/>
  <c r="R546" i="2"/>
  <c r="T546" i="2"/>
  <c r="BE546" i="2"/>
  <c r="BF546" i="2"/>
  <c r="BG546" i="2"/>
  <c r="BH546" i="2"/>
  <c r="BI546" i="2"/>
  <c r="BK546" i="2"/>
  <c r="J548" i="2"/>
  <c r="P548" i="2"/>
  <c r="R548" i="2"/>
  <c r="T548" i="2"/>
  <c r="BE548" i="2"/>
  <c r="BF548" i="2"/>
  <c r="BG548" i="2"/>
  <c r="BH548" i="2"/>
  <c r="BI548" i="2"/>
  <c r="BK548" i="2"/>
  <c r="J553" i="2"/>
  <c r="P553" i="2"/>
  <c r="R553" i="2"/>
  <c r="T553" i="2"/>
  <c r="BE553" i="2"/>
  <c r="BF553" i="2"/>
  <c r="BG553" i="2"/>
  <c r="BH553" i="2"/>
  <c r="BI553" i="2"/>
  <c r="BK553" i="2"/>
  <c r="J555" i="2"/>
  <c r="P555" i="2"/>
  <c r="R555" i="2"/>
  <c r="T555" i="2"/>
  <c r="BE555" i="2"/>
  <c r="BF555" i="2"/>
  <c r="BG555" i="2"/>
  <c r="BH555" i="2"/>
  <c r="BI555" i="2"/>
  <c r="BK555" i="2"/>
  <c r="J559" i="2"/>
  <c r="P559" i="2"/>
  <c r="R559" i="2"/>
  <c r="T559" i="2"/>
  <c r="BE559" i="2"/>
  <c r="BF559" i="2"/>
  <c r="BG559" i="2"/>
  <c r="BH559" i="2"/>
  <c r="BI559" i="2"/>
  <c r="BK559" i="2"/>
  <c r="P561" i="2"/>
  <c r="J562" i="2"/>
  <c r="BE562" i="2" s="1"/>
  <c r="P562" i="2"/>
  <c r="R562" i="2"/>
  <c r="R561" i="2" s="1"/>
  <c r="T562" i="2"/>
  <c r="T561" i="2" s="1"/>
  <c r="BF562" i="2"/>
  <c r="BG562" i="2"/>
  <c r="BH562" i="2"/>
  <c r="BI562" i="2"/>
  <c r="BK562" i="2"/>
  <c r="BK561" i="2" s="1"/>
  <c r="J561" i="2" s="1"/>
  <c r="J70" i="2" s="1"/>
  <c r="J566" i="2"/>
  <c r="P566" i="2"/>
  <c r="R566" i="2"/>
  <c r="T566" i="2"/>
  <c r="BE566" i="2"/>
  <c r="BF566" i="2"/>
  <c r="BG566" i="2"/>
  <c r="BH566" i="2"/>
  <c r="BI566" i="2"/>
  <c r="BK566" i="2"/>
  <c r="J568" i="2"/>
  <c r="P568" i="2"/>
  <c r="R568" i="2"/>
  <c r="T568" i="2"/>
  <c r="BE568" i="2"/>
  <c r="BF568" i="2"/>
  <c r="BG568" i="2"/>
  <c r="BH568" i="2"/>
  <c r="BI568" i="2"/>
  <c r="BK568" i="2"/>
  <c r="J571" i="2"/>
  <c r="P571" i="2"/>
  <c r="R571" i="2"/>
  <c r="T571" i="2"/>
  <c r="BE571" i="2"/>
  <c r="BF571" i="2"/>
  <c r="BG571" i="2"/>
  <c r="BH571" i="2"/>
  <c r="BI571" i="2"/>
  <c r="BK571" i="2"/>
  <c r="J574" i="2"/>
  <c r="P574" i="2"/>
  <c r="R574" i="2"/>
  <c r="T574" i="2"/>
  <c r="BE574" i="2"/>
  <c r="BF574" i="2"/>
  <c r="BG574" i="2"/>
  <c r="BH574" i="2"/>
  <c r="BI574" i="2"/>
  <c r="BK574" i="2"/>
  <c r="J577" i="2"/>
  <c r="P577" i="2"/>
  <c r="R577" i="2"/>
  <c r="T577" i="2"/>
  <c r="BE577" i="2"/>
  <c r="BF577" i="2"/>
  <c r="BG577" i="2"/>
  <c r="BH577" i="2"/>
  <c r="BI577" i="2"/>
  <c r="BK577" i="2"/>
  <c r="J579" i="2"/>
  <c r="P579" i="2"/>
  <c r="R579" i="2"/>
  <c r="T579" i="2"/>
  <c r="BE579" i="2"/>
  <c r="BF579" i="2"/>
  <c r="BG579" i="2"/>
  <c r="BH579" i="2"/>
  <c r="BI579" i="2"/>
  <c r="BK579" i="2"/>
  <c r="J581" i="2"/>
  <c r="P581" i="2"/>
  <c r="R581" i="2"/>
  <c r="T581" i="2"/>
  <c r="BE581" i="2"/>
  <c r="BF581" i="2"/>
  <c r="BG581" i="2"/>
  <c r="BH581" i="2"/>
  <c r="BI581" i="2"/>
  <c r="BK581" i="2"/>
  <c r="J584" i="2"/>
  <c r="P584" i="2"/>
  <c r="R584" i="2"/>
  <c r="T584" i="2"/>
  <c r="BE584" i="2"/>
  <c r="BF584" i="2"/>
  <c r="BG584" i="2"/>
  <c r="BH584" i="2"/>
  <c r="BI584" i="2"/>
  <c r="BK584" i="2"/>
  <c r="J586" i="2"/>
  <c r="P586" i="2"/>
  <c r="R586" i="2"/>
  <c r="T586" i="2"/>
  <c r="BE586" i="2"/>
  <c r="BF586" i="2"/>
  <c r="BG586" i="2"/>
  <c r="BH586" i="2"/>
  <c r="BI586" i="2"/>
  <c r="BK586" i="2"/>
  <c r="J589" i="2"/>
  <c r="P589" i="2"/>
  <c r="R589" i="2"/>
  <c r="T589" i="2"/>
  <c r="BE589" i="2"/>
  <c r="BF589" i="2"/>
  <c r="BG589" i="2"/>
  <c r="BH589" i="2"/>
  <c r="BI589" i="2"/>
  <c r="BK589" i="2"/>
  <c r="J592" i="2"/>
  <c r="P592" i="2"/>
  <c r="P591" i="2" s="1"/>
  <c r="R592" i="2"/>
  <c r="R591" i="2" s="1"/>
  <c r="T592" i="2"/>
  <c r="T591" i="2"/>
  <c r="BE592" i="2"/>
  <c r="BF592" i="2"/>
  <c r="BG592" i="2"/>
  <c r="BH592" i="2"/>
  <c r="BI592" i="2"/>
  <c r="BK592" i="2"/>
  <c r="BK591" i="2" s="1"/>
  <c r="J591" i="2" s="1"/>
  <c r="J71" i="2" s="1"/>
  <c r="J595" i="2"/>
  <c r="P595" i="2"/>
  <c r="R595" i="2"/>
  <c r="T595" i="2"/>
  <c r="BE595" i="2"/>
  <c r="BF595" i="2"/>
  <c r="BG595" i="2"/>
  <c r="BH595" i="2"/>
  <c r="BI595" i="2"/>
  <c r="BK595" i="2"/>
  <c r="J597" i="2"/>
  <c r="P597" i="2"/>
  <c r="R597" i="2"/>
  <c r="T597" i="2"/>
  <c r="BE597" i="2"/>
  <c r="BF597" i="2"/>
  <c r="BG597" i="2"/>
  <c r="BH597" i="2"/>
  <c r="BI597" i="2"/>
  <c r="BK597" i="2"/>
  <c r="J600" i="2"/>
  <c r="P600" i="2"/>
  <c r="R600" i="2"/>
  <c r="T600" i="2"/>
  <c r="BE600" i="2"/>
  <c r="BF600" i="2"/>
  <c r="BG600" i="2"/>
  <c r="BH600" i="2"/>
  <c r="BI600" i="2"/>
  <c r="BK600" i="2"/>
  <c r="J602" i="2"/>
  <c r="P602" i="2"/>
  <c r="R602" i="2"/>
  <c r="T602" i="2"/>
  <c r="BE602" i="2"/>
  <c r="BF602" i="2"/>
  <c r="BG602" i="2"/>
  <c r="BH602" i="2"/>
  <c r="BI602" i="2"/>
  <c r="BK602" i="2"/>
  <c r="J606" i="2"/>
  <c r="P606" i="2"/>
  <c r="R606" i="2"/>
  <c r="T606" i="2"/>
  <c r="BE606" i="2"/>
  <c r="BF606" i="2"/>
  <c r="BG606" i="2"/>
  <c r="BH606" i="2"/>
  <c r="BI606" i="2"/>
  <c r="BK606" i="2"/>
  <c r="J609" i="2"/>
  <c r="P609" i="2"/>
  <c r="R609" i="2"/>
  <c r="T609" i="2"/>
  <c r="BE609" i="2"/>
  <c r="BF609" i="2"/>
  <c r="BG609" i="2"/>
  <c r="BH609" i="2"/>
  <c r="BI609" i="2"/>
  <c r="BK609" i="2"/>
  <c r="J612" i="2"/>
  <c r="P612" i="2"/>
  <c r="R612" i="2"/>
  <c r="T612" i="2"/>
  <c r="BE612" i="2"/>
  <c r="BF612" i="2"/>
  <c r="BG612" i="2"/>
  <c r="BH612" i="2"/>
  <c r="BI612" i="2"/>
  <c r="BK612" i="2"/>
  <c r="P614" i="2"/>
  <c r="J615" i="2"/>
  <c r="BE615" i="2" s="1"/>
  <c r="P615" i="2"/>
  <c r="R615" i="2"/>
  <c r="R614" i="2" s="1"/>
  <c r="T615" i="2"/>
  <c r="T614" i="2" s="1"/>
  <c r="BF615" i="2"/>
  <c r="BG615" i="2"/>
  <c r="BH615" i="2"/>
  <c r="BI615" i="2"/>
  <c r="BK615" i="2"/>
  <c r="BK614" i="2" s="1"/>
  <c r="J614" i="2" s="1"/>
  <c r="J72" i="2" s="1"/>
  <c r="J621" i="2"/>
  <c r="P621" i="2"/>
  <c r="R621" i="2"/>
  <c r="T621" i="2"/>
  <c r="BE621" i="2"/>
  <c r="BF621" i="2"/>
  <c r="BG621" i="2"/>
  <c r="BH621" i="2"/>
  <c r="BI621" i="2"/>
  <c r="BK621" i="2"/>
  <c r="J624" i="2"/>
  <c r="P624" i="2"/>
  <c r="R624" i="2"/>
  <c r="T624" i="2"/>
  <c r="BE624" i="2"/>
  <c r="BF624" i="2"/>
  <c r="BG624" i="2"/>
  <c r="BH624" i="2"/>
  <c r="BI624" i="2"/>
  <c r="BK624" i="2"/>
  <c r="J627" i="2"/>
  <c r="P627" i="2"/>
  <c r="R627" i="2"/>
  <c r="T627" i="2"/>
  <c r="BE627" i="2"/>
  <c r="BF627" i="2"/>
  <c r="BG627" i="2"/>
  <c r="BH627" i="2"/>
  <c r="BI627" i="2"/>
  <c r="BK627" i="2"/>
  <c r="J630" i="2"/>
  <c r="P630" i="2"/>
  <c r="R630" i="2"/>
  <c r="T630" i="2"/>
  <c r="BE630" i="2"/>
  <c r="BF630" i="2"/>
  <c r="BG630" i="2"/>
  <c r="BH630" i="2"/>
  <c r="BI630" i="2"/>
  <c r="BK630" i="2"/>
  <c r="J632" i="2"/>
  <c r="P632" i="2"/>
  <c r="R632" i="2"/>
  <c r="T632" i="2"/>
  <c r="BE632" i="2"/>
  <c r="BF632" i="2"/>
  <c r="BG632" i="2"/>
  <c r="BH632" i="2"/>
  <c r="BI632" i="2"/>
  <c r="BK632" i="2"/>
  <c r="J634" i="2"/>
  <c r="P634" i="2"/>
  <c r="R634" i="2"/>
  <c r="T634" i="2"/>
  <c r="BE634" i="2"/>
  <c r="BF634" i="2"/>
  <c r="BG634" i="2"/>
  <c r="BH634" i="2"/>
  <c r="BI634" i="2"/>
  <c r="BK634" i="2"/>
  <c r="J636" i="2"/>
  <c r="P636" i="2"/>
  <c r="R636" i="2"/>
  <c r="T636" i="2"/>
  <c r="BE636" i="2"/>
  <c r="BF636" i="2"/>
  <c r="BG636" i="2"/>
  <c r="BH636" i="2"/>
  <c r="BI636" i="2"/>
  <c r="BK636" i="2"/>
  <c r="J638" i="2"/>
  <c r="P638" i="2"/>
  <c r="R638" i="2"/>
  <c r="T638" i="2"/>
  <c r="BE638" i="2"/>
  <c r="BF638" i="2"/>
  <c r="BG638" i="2"/>
  <c r="BH638" i="2"/>
  <c r="BI638" i="2"/>
  <c r="BK638" i="2"/>
  <c r="J640" i="2"/>
  <c r="P640" i="2"/>
  <c r="R640" i="2"/>
  <c r="T640" i="2"/>
  <c r="BE640" i="2"/>
  <c r="BF640" i="2"/>
  <c r="BG640" i="2"/>
  <c r="BH640" i="2"/>
  <c r="BI640" i="2"/>
  <c r="BK640" i="2"/>
  <c r="J643" i="2"/>
  <c r="P643" i="2"/>
  <c r="R643" i="2"/>
  <c r="T643" i="2"/>
  <c r="BE643" i="2"/>
  <c r="BF643" i="2"/>
  <c r="BG643" i="2"/>
  <c r="BH643" i="2"/>
  <c r="BI643" i="2"/>
  <c r="BK643" i="2"/>
  <c r="J645" i="2"/>
  <c r="P645" i="2"/>
  <c r="R645" i="2"/>
  <c r="T645" i="2"/>
  <c r="BE645" i="2"/>
  <c r="BF645" i="2"/>
  <c r="BG645" i="2"/>
  <c r="BH645" i="2"/>
  <c r="BI645" i="2"/>
  <c r="BK645" i="2"/>
  <c r="J648" i="2"/>
  <c r="P648" i="2"/>
  <c r="R648" i="2"/>
  <c r="R647" i="2" s="1"/>
  <c r="T648" i="2"/>
  <c r="BE648" i="2"/>
  <c r="BF648" i="2"/>
  <c r="BG648" i="2"/>
  <c r="BH648" i="2"/>
  <c r="BI648" i="2"/>
  <c r="BK648" i="2"/>
  <c r="J650" i="2"/>
  <c r="P650" i="2"/>
  <c r="R650" i="2"/>
  <c r="T650" i="2"/>
  <c r="BE650" i="2"/>
  <c r="BF650" i="2"/>
  <c r="BG650" i="2"/>
  <c r="BH650" i="2"/>
  <c r="BI650" i="2"/>
  <c r="BK650" i="2"/>
  <c r="J652" i="2"/>
  <c r="P652" i="2"/>
  <c r="R652" i="2"/>
  <c r="T652" i="2"/>
  <c r="BE652" i="2"/>
  <c r="BF652" i="2"/>
  <c r="BG652" i="2"/>
  <c r="BH652" i="2"/>
  <c r="BI652" i="2"/>
  <c r="BK652" i="2"/>
  <c r="J654" i="2"/>
  <c r="P654" i="2"/>
  <c r="R654" i="2"/>
  <c r="T654" i="2"/>
  <c r="BE654" i="2"/>
  <c r="BF654" i="2"/>
  <c r="BG654" i="2"/>
  <c r="BH654" i="2"/>
  <c r="BI654" i="2"/>
  <c r="BK654" i="2"/>
  <c r="J656" i="2"/>
  <c r="P656" i="2"/>
  <c r="R656" i="2"/>
  <c r="T656" i="2"/>
  <c r="BE656" i="2"/>
  <c r="BF656" i="2"/>
  <c r="BG656" i="2"/>
  <c r="BH656" i="2"/>
  <c r="BI656" i="2"/>
  <c r="BK656" i="2"/>
  <c r="J659" i="2"/>
  <c r="P659" i="2"/>
  <c r="R659" i="2"/>
  <c r="T659" i="2"/>
  <c r="BE659" i="2"/>
  <c r="BF659" i="2"/>
  <c r="BG659" i="2"/>
  <c r="BH659" i="2"/>
  <c r="BI659" i="2"/>
  <c r="BK659" i="2"/>
  <c r="J661" i="2"/>
  <c r="P661" i="2"/>
  <c r="R661" i="2"/>
  <c r="T661" i="2"/>
  <c r="BE661" i="2"/>
  <c r="BF661" i="2"/>
  <c r="BG661" i="2"/>
  <c r="BH661" i="2"/>
  <c r="BI661" i="2"/>
  <c r="BK661" i="2"/>
  <c r="J662" i="2"/>
  <c r="P662" i="2"/>
  <c r="R662" i="2"/>
  <c r="T662" i="2"/>
  <c r="BE662" i="2"/>
  <c r="BF662" i="2"/>
  <c r="BG662" i="2"/>
  <c r="BH662" i="2"/>
  <c r="BI662" i="2"/>
  <c r="BK662" i="2"/>
  <c r="J664" i="2"/>
  <c r="P664" i="2"/>
  <c r="R664" i="2"/>
  <c r="T664" i="2"/>
  <c r="BE664" i="2"/>
  <c r="BF664" i="2"/>
  <c r="BG664" i="2"/>
  <c r="BH664" i="2"/>
  <c r="BI664" i="2"/>
  <c r="BK664" i="2"/>
  <c r="J666" i="2"/>
  <c r="P666" i="2"/>
  <c r="R666" i="2"/>
  <c r="T666" i="2"/>
  <c r="BE666" i="2"/>
  <c r="BF666" i="2"/>
  <c r="BG666" i="2"/>
  <c r="BH666" i="2"/>
  <c r="BI666" i="2"/>
  <c r="BK666" i="2"/>
  <c r="J668" i="2"/>
  <c r="P668" i="2"/>
  <c r="R668" i="2"/>
  <c r="T668" i="2"/>
  <c r="BE668" i="2"/>
  <c r="BF668" i="2"/>
  <c r="BG668" i="2"/>
  <c r="BH668" i="2"/>
  <c r="BI668" i="2"/>
  <c r="BK668" i="2"/>
  <c r="J670" i="2"/>
  <c r="P670" i="2"/>
  <c r="R670" i="2"/>
  <c r="T670" i="2"/>
  <c r="BE670" i="2"/>
  <c r="BF670" i="2"/>
  <c r="BG670" i="2"/>
  <c r="BH670" i="2"/>
  <c r="BI670" i="2"/>
  <c r="BK670" i="2"/>
  <c r="J672" i="2"/>
  <c r="P672" i="2"/>
  <c r="R672" i="2"/>
  <c r="T672" i="2"/>
  <c r="BE672" i="2"/>
  <c r="BF672" i="2"/>
  <c r="BG672" i="2"/>
  <c r="BH672" i="2"/>
  <c r="BI672" i="2"/>
  <c r="BK672" i="2"/>
  <c r="J674" i="2"/>
  <c r="BE674" i="2" s="1"/>
  <c r="P674" i="2"/>
  <c r="R674" i="2"/>
  <c r="T674" i="2"/>
  <c r="BF674" i="2"/>
  <c r="BG674" i="2"/>
  <c r="BH674" i="2"/>
  <c r="BI674" i="2"/>
  <c r="BK674" i="2"/>
  <c r="J677" i="2"/>
  <c r="P677" i="2"/>
  <c r="R677" i="2"/>
  <c r="T677" i="2"/>
  <c r="BE677" i="2"/>
  <c r="BF677" i="2"/>
  <c r="BG677" i="2"/>
  <c r="BH677" i="2"/>
  <c r="BI677" i="2"/>
  <c r="BK677" i="2"/>
  <c r="J679" i="2"/>
  <c r="P679" i="2"/>
  <c r="R679" i="2"/>
  <c r="T679" i="2"/>
  <c r="BE679" i="2"/>
  <c r="BF679" i="2"/>
  <c r="BG679" i="2"/>
  <c r="BH679" i="2"/>
  <c r="BI679" i="2"/>
  <c r="BK679" i="2"/>
  <c r="J681" i="2"/>
  <c r="P681" i="2"/>
  <c r="R681" i="2"/>
  <c r="T681" i="2"/>
  <c r="BE681" i="2"/>
  <c r="BF681" i="2"/>
  <c r="BG681" i="2"/>
  <c r="BH681" i="2"/>
  <c r="BI681" i="2"/>
  <c r="BK681" i="2"/>
  <c r="J684" i="2"/>
  <c r="P684" i="2"/>
  <c r="P683" i="2" s="1"/>
  <c r="R684" i="2"/>
  <c r="T684" i="2"/>
  <c r="T683" i="2" s="1"/>
  <c r="BE684" i="2"/>
  <c r="BF684" i="2"/>
  <c r="BG684" i="2"/>
  <c r="BH684" i="2"/>
  <c r="BI684" i="2"/>
  <c r="BK684" i="2"/>
  <c r="BK683" i="2" s="1"/>
  <c r="J683" i="2" s="1"/>
  <c r="J74" i="2" s="1"/>
  <c r="J687" i="2"/>
  <c r="P687" i="2"/>
  <c r="R687" i="2"/>
  <c r="T687" i="2"/>
  <c r="BE687" i="2"/>
  <c r="BF687" i="2"/>
  <c r="BG687" i="2"/>
  <c r="BH687" i="2"/>
  <c r="BI687" i="2"/>
  <c r="BK687" i="2"/>
  <c r="J690" i="2"/>
  <c r="P690" i="2"/>
  <c r="R690" i="2"/>
  <c r="R683" i="2" s="1"/>
  <c r="R443" i="2" s="1"/>
  <c r="R95" i="2" s="1"/>
  <c r="T690" i="2"/>
  <c r="BE690" i="2"/>
  <c r="BF690" i="2"/>
  <c r="BG690" i="2"/>
  <c r="F32" i="2" s="1"/>
  <c r="BB52" i="1" s="1"/>
  <c r="BH690" i="2"/>
  <c r="BI690" i="2"/>
  <c r="BK690" i="2"/>
  <c r="J692" i="2"/>
  <c r="P692" i="2"/>
  <c r="R692" i="2"/>
  <c r="T692" i="2"/>
  <c r="BE692" i="2"/>
  <c r="BF692" i="2"/>
  <c r="BG692" i="2"/>
  <c r="BH692" i="2"/>
  <c r="BI692" i="2"/>
  <c r="BK692" i="2"/>
  <c r="J694" i="2"/>
  <c r="P694" i="2"/>
  <c r="R694" i="2"/>
  <c r="T694" i="2"/>
  <c r="BE694" i="2"/>
  <c r="BF694" i="2"/>
  <c r="BG694" i="2"/>
  <c r="BH694" i="2"/>
  <c r="BI694" i="2"/>
  <c r="BK694" i="2"/>
  <c r="J700" i="2"/>
  <c r="P700" i="2"/>
  <c r="R700" i="2"/>
  <c r="T700" i="2"/>
  <c r="BE700" i="2"/>
  <c r="BF700" i="2"/>
  <c r="BG700" i="2"/>
  <c r="BH700" i="2"/>
  <c r="BI700" i="2"/>
  <c r="BK700" i="2"/>
  <c r="T702" i="2"/>
  <c r="J703" i="2"/>
  <c r="P703" i="2"/>
  <c r="P702" i="2" s="1"/>
  <c r="R703" i="2"/>
  <c r="R702" i="2"/>
  <c r="T703" i="2"/>
  <c r="BE703" i="2"/>
  <c r="BF703" i="2"/>
  <c r="BG703" i="2"/>
  <c r="BH703" i="2"/>
  <c r="BI703" i="2"/>
  <c r="BK703" i="2"/>
  <c r="BK702" i="2"/>
  <c r="J702" i="2" s="1"/>
  <c r="J75" i="2" s="1"/>
  <c r="J705" i="2"/>
  <c r="P705" i="2"/>
  <c r="R705" i="2"/>
  <c r="T705" i="2"/>
  <c r="BE705" i="2"/>
  <c r="BF705" i="2"/>
  <c r="BG705" i="2"/>
  <c r="BH705" i="2"/>
  <c r="BI705" i="2"/>
  <c r="BK705" i="2"/>
  <c r="E7" i="3"/>
  <c r="J12" i="3"/>
  <c r="J14" i="3"/>
  <c r="E15" i="3"/>
  <c r="F51" i="3" s="1"/>
  <c r="J15" i="3"/>
  <c r="J17" i="3"/>
  <c r="E18" i="3"/>
  <c r="J18" i="3"/>
  <c r="J20" i="3"/>
  <c r="E21" i="3"/>
  <c r="J78" i="3" s="1"/>
  <c r="J21" i="3"/>
  <c r="E45" i="3"/>
  <c r="E47" i="3"/>
  <c r="F49" i="3"/>
  <c r="J51" i="3"/>
  <c r="F52" i="3"/>
  <c r="E72" i="3"/>
  <c r="E74" i="3"/>
  <c r="F76" i="3"/>
  <c r="F78" i="3"/>
  <c r="F79" i="3"/>
  <c r="J85" i="3"/>
  <c r="P85" i="3"/>
  <c r="R85" i="3"/>
  <c r="R84" i="3" s="1"/>
  <c r="T85" i="3"/>
  <c r="BE85" i="3"/>
  <c r="BF85" i="3"/>
  <c r="BG85" i="3"/>
  <c r="BH85" i="3"/>
  <c r="BI85" i="3"/>
  <c r="BK85" i="3"/>
  <c r="J87" i="3"/>
  <c r="P87" i="3"/>
  <c r="R87" i="3"/>
  <c r="T87" i="3"/>
  <c r="BE87" i="3"/>
  <c r="BF87" i="3"/>
  <c r="J31" i="3" s="1"/>
  <c r="AW53" i="1" s="1"/>
  <c r="BG87" i="3"/>
  <c r="BH87" i="3"/>
  <c r="F33" i="3" s="1"/>
  <c r="BC53" i="1" s="1"/>
  <c r="BI87" i="3"/>
  <c r="BK87" i="3"/>
  <c r="BK84" i="3" s="1"/>
  <c r="J89" i="3"/>
  <c r="P89" i="3"/>
  <c r="R89" i="3"/>
  <c r="T89" i="3"/>
  <c r="BE89" i="3"/>
  <c r="BF89" i="3"/>
  <c r="BG89" i="3"/>
  <c r="BH89" i="3"/>
  <c r="BI89" i="3"/>
  <c r="BK89" i="3"/>
  <c r="J91" i="3"/>
  <c r="P91" i="3"/>
  <c r="R91" i="3"/>
  <c r="T91" i="3"/>
  <c r="BE91" i="3"/>
  <c r="BF91" i="3"/>
  <c r="BG91" i="3"/>
  <c r="BH91" i="3"/>
  <c r="BI91" i="3"/>
  <c r="BK91" i="3"/>
  <c r="J94" i="3"/>
  <c r="P94" i="3"/>
  <c r="P93" i="3"/>
  <c r="R94" i="3"/>
  <c r="R93" i="3" s="1"/>
  <c r="T94" i="3"/>
  <c r="T93" i="3" s="1"/>
  <c r="BE94" i="3"/>
  <c r="BF94" i="3"/>
  <c r="BG94" i="3"/>
  <c r="BH94" i="3"/>
  <c r="BI94" i="3"/>
  <c r="BK94" i="3"/>
  <c r="BK93" i="3"/>
  <c r="J93" i="3" s="1"/>
  <c r="J59" i="3" s="1"/>
  <c r="J97" i="3"/>
  <c r="P97" i="3"/>
  <c r="R97" i="3"/>
  <c r="T97" i="3"/>
  <c r="BE97" i="3"/>
  <c r="BF97" i="3"/>
  <c r="BG97" i="3"/>
  <c r="BH97" i="3"/>
  <c r="BI97" i="3"/>
  <c r="BK97" i="3"/>
  <c r="J98" i="3"/>
  <c r="P98" i="3"/>
  <c r="R98" i="3"/>
  <c r="T98" i="3"/>
  <c r="T96" i="3" s="1"/>
  <c r="BE98" i="3"/>
  <c r="BF98" i="3"/>
  <c r="BG98" i="3"/>
  <c r="BH98" i="3"/>
  <c r="BI98" i="3"/>
  <c r="BK98" i="3"/>
  <c r="BK96" i="3" s="1"/>
  <c r="J96" i="3" s="1"/>
  <c r="J60" i="3" s="1"/>
  <c r="J99" i="3"/>
  <c r="P99" i="3"/>
  <c r="R99" i="3"/>
  <c r="R96" i="3" s="1"/>
  <c r="T99" i="3"/>
  <c r="BE99" i="3"/>
  <c r="BF99" i="3"/>
  <c r="BG99" i="3"/>
  <c r="BH99" i="3"/>
  <c r="BI99" i="3"/>
  <c r="BK99" i="3"/>
  <c r="J101" i="3"/>
  <c r="P101" i="3"/>
  <c r="R101" i="3"/>
  <c r="T101" i="3"/>
  <c r="BE101" i="3"/>
  <c r="BF101" i="3"/>
  <c r="BG101" i="3"/>
  <c r="BH101" i="3"/>
  <c r="BI101" i="3"/>
  <c r="BK101" i="3"/>
  <c r="J102" i="3"/>
  <c r="P102" i="3"/>
  <c r="R102" i="3"/>
  <c r="T102" i="3"/>
  <c r="BE102" i="3"/>
  <c r="BF102" i="3"/>
  <c r="BG102" i="3"/>
  <c r="BH102" i="3"/>
  <c r="BI102" i="3"/>
  <c r="BK102" i="3"/>
  <c r="J103" i="3"/>
  <c r="P103" i="3"/>
  <c r="R103" i="3"/>
  <c r="T103" i="3"/>
  <c r="BE103" i="3"/>
  <c r="BF103" i="3"/>
  <c r="BG103" i="3"/>
  <c r="BH103" i="3"/>
  <c r="BI103" i="3"/>
  <c r="BK103" i="3"/>
  <c r="J106" i="3"/>
  <c r="BE106" i="3" s="1"/>
  <c r="P106" i="3"/>
  <c r="R106" i="3"/>
  <c r="R105" i="3" s="1"/>
  <c r="T106" i="3"/>
  <c r="BF106" i="3"/>
  <c r="BG106" i="3"/>
  <c r="BH106" i="3"/>
  <c r="BI106" i="3"/>
  <c r="BK106" i="3"/>
  <c r="J108" i="3"/>
  <c r="P108" i="3"/>
  <c r="P105" i="3" s="1"/>
  <c r="R108" i="3"/>
  <c r="T108" i="3"/>
  <c r="BE108" i="3"/>
  <c r="BF108" i="3"/>
  <c r="BG108" i="3"/>
  <c r="BH108" i="3"/>
  <c r="BI108" i="3"/>
  <c r="BK108" i="3"/>
  <c r="BK105" i="3" s="1"/>
  <c r="J105" i="3" s="1"/>
  <c r="J61" i="3" s="1"/>
  <c r="T110" i="3"/>
  <c r="J111" i="3"/>
  <c r="P111" i="3"/>
  <c r="P110" i="3" s="1"/>
  <c r="R111" i="3"/>
  <c r="R110" i="3"/>
  <c r="T111" i="3"/>
  <c r="BE111" i="3"/>
  <c r="BF111" i="3"/>
  <c r="BG111" i="3"/>
  <c r="BH111" i="3"/>
  <c r="BI111" i="3"/>
  <c r="BK111" i="3"/>
  <c r="BK110" i="3"/>
  <c r="J110" i="3" s="1"/>
  <c r="J62" i="3"/>
  <c r="BK647" i="2"/>
  <c r="J647" i="2" s="1"/>
  <c r="J73" i="2" s="1"/>
  <c r="T647" i="2"/>
  <c r="P647" i="2"/>
  <c r="F34" i="2"/>
  <c r="BD52" i="1" s="1"/>
  <c r="F30" i="2"/>
  <c r="AZ52" i="1" s="1"/>
  <c r="R96" i="2"/>
  <c r="J444" i="2"/>
  <c r="J66" i="2"/>
  <c r="T443" i="2"/>
  <c r="T96" i="2"/>
  <c r="T95" i="2"/>
  <c r="P96" i="2"/>
  <c r="J97" i="2"/>
  <c r="J58" i="2" s="1"/>
  <c r="BK96" i="2"/>
  <c r="F33" i="2"/>
  <c r="BC52" i="1"/>
  <c r="F31" i="2"/>
  <c r="BA52" i="1"/>
  <c r="J31" i="2"/>
  <c r="AW52" i="1" s="1"/>
  <c r="J30" i="2"/>
  <c r="AV52" i="1" s="1"/>
  <c r="AT52" i="1" s="1"/>
  <c r="J96" i="2"/>
  <c r="J57" i="2" s="1"/>
  <c r="BD51" i="1" l="1"/>
  <c r="W30" i="1" s="1"/>
  <c r="P443" i="2"/>
  <c r="P95" i="2" s="1"/>
  <c r="AU52" i="1" s="1"/>
  <c r="J30" i="3"/>
  <c r="AV53" i="1" s="1"/>
  <c r="AT53" i="1" s="1"/>
  <c r="R83" i="3"/>
  <c r="R82" i="3" s="1"/>
  <c r="BK83" i="3"/>
  <c r="J84" i="3"/>
  <c r="J58" i="3" s="1"/>
  <c r="BC51" i="1"/>
  <c r="W29" i="1" s="1"/>
  <c r="T105" i="3"/>
  <c r="F31" i="3"/>
  <c r="BA53" i="1" s="1"/>
  <c r="BA51" i="1" s="1"/>
  <c r="T84" i="3"/>
  <c r="T83" i="3" s="1"/>
  <c r="T82" i="3" s="1"/>
  <c r="P84" i="3"/>
  <c r="BK443" i="2"/>
  <c r="P96" i="3"/>
  <c r="F34" i="3"/>
  <c r="BD53" i="1" s="1"/>
  <c r="F32" i="3"/>
  <c r="BB53" i="1" s="1"/>
  <c r="BB51" i="1" s="1"/>
  <c r="F30" i="3"/>
  <c r="AZ53" i="1" s="1"/>
  <c r="AZ51" i="1" s="1"/>
  <c r="J49" i="3"/>
  <c r="J76" i="3"/>
  <c r="AY51" i="1"/>
  <c r="W28" i="1" l="1"/>
  <c r="AX51" i="1"/>
  <c r="W27" i="1"/>
  <c r="AW51" i="1"/>
  <c r="AK27" i="1" s="1"/>
  <c r="W26" i="1"/>
  <c r="AV51" i="1"/>
  <c r="P83" i="3"/>
  <c r="P82" i="3" s="1"/>
  <c r="AU53" i="1" s="1"/>
  <c r="AU51" i="1" s="1"/>
  <c r="J83" i="3"/>
  <c r="J57" i="3" s="1"/>
  <c r="BK82" i="3"/>
  <c r="J82" i="3" s="1"/>
  <c r="J443" i="2"/>
  <c r="J65" i="2" s="1"/>
  <c r="BK95" i="2"/>
  <c r="J95" i="2" s="1"/>
  <c r="AK26" i="1"/>
  <c r="AT51" i="1"/>
  <c r="J27" i="3" l="1"/>
  <c r="J56" i="3"/>
  <c r="J27" i="2"/>
  <c r="J56" i="2"/>
  <c r="AG52" i="1" l="1"/>
  <c r="J36" i="2"/>
  <c r="AG53" i="1"/>
  <c r="AN53" i="1" s="1"/>
  <c r="J36" i="3"/>
  <c r="AG51" i="1" l="1"/>
  <c r="AN52" i="1"/>
  <c r="AK23" i="1" l="1"/>
  <c r="AK32" i="1" s="1"/>
  <c r="AN51" i="1"/>
</calcChain>
</file>

<file path=xl/sharedStrings.xml><?xml version="1.0" encoding="utf-8"?>
<sst xmlns="http://schemas.openxmlformats.org/spreadsheetml/2006/main" count="6810" uniqueCount="1256">
  <si>
    <t>Export VZ</t>
  </si>
  <si>
    <t>List obsahuje:</t>
  </si>
  <si>
    <t>3.0</t>
  </si>
  <si>
    <t/>
  </si>
  <si>
    <t>False</t>
  </si>
  <si>
    <t>{951db2ac-ee31-4a48-b1c9-725eb3940993}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</si>
  <si>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</si>
  <si>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</si>
  <si>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</si>
  <si>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</si>
  <si>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</si>
  <si>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</si>
  <si>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</si>
  <si>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</si>
  <si>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</si>
  <si>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0160810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</si>
  <si>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</si>
  <si>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</si>
  <si>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Novostavba garáží , Vestec č.parc. 8/2</t>
  </si>
  <si>
    <t>0,1</t>
  </si>
  <si>
    <t>KSO:</t>
  </si>
  <si>
    <t>CC-CZ:</t>
  </si>
  <si>
    <t>1</t>
  </si>
  <si>
    <t>Místo:</t>
  </si>
  <si>
    <t xml:space="preserve"> </t>
  </si>
  <si>
    <t>Datum:</t>
  </si>
  <si>
    <t>10</t>
  </si>
  <si>
    <t>100</t>
  </si>
  <si>
    <t>Zadavatel:</t>
  </si>
  <si>
    <t>IČ:</t>
  </si>
  <si>
    <t>DIČ:</t>
  </si>
  <si>
    <t>Uchazeč:</t>
  </si>
  <si>
    <t>Vyplň údaj</t>
  </si>
  <si>
    <t>Projektant: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</si>
  <si>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</si>
  <si>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</si>
  <si>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</si>
  <si>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</si>
  <si>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</si>
  <si>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</si>
  <si>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</si>
  <si>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</si>
  <si>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</si>
  <si>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</si>
  <si>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</si>
  <si>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</si>
  <si>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</si>
  <si>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</si>
  <si>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</si>
  <si>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</si>
  <si>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</si>
  <si>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</si>
  <si>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</si>
  <si>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</si>
  <si>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</si>
  <si>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</si>
  <si>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</si>
  <si>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</si>
  <si>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</si>
  <si>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</si>
  <si>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</si>
  <si>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</si>
  <si>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</si>
  <si>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</si>
  <si>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</si>
  <si>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</si>
  <si>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</si>
  <si>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</si>
  <si>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</si>
  <si>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</si>
  <si>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</si>
  <si>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</si>
  <si>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</si>
  <si>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</si>
  <si>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0160810-1</t>
  </si>
  <si>
    <t>Stavební část</t>
  </si>
  <si>
    <t>STA</t>
  </si>
  <si>
    <t>{ca8af352-0514-4f75-b509-26933b28203e}</t>
  </si>
  <si>
    <t>2</t>
  </si>
  <si>
    <t>0160810-2</t>
  </si>
  <si>
    <t>Zpevněné plochy</t>
  </si>
  <si>
    <t>{55d58c97-715d-4861-9092-93bad41213ab}</t>
  </si>
  <si>
    <t>Zpět na list:</t>
  </si>
  <si>
    <t>KRYCÍ LIST SOUPISU</t>
  </si>
  <si>
    <t>Objekt:</t>
  </si>
  <si>
    <t>0160810-1 - Stavební část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</si>
  <si>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</si>
  <si>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</si>
  <si>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</si>
  <si>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</si>
  <si>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</si>
  <si>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</si>
  <si>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</si>
  <si>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</si>
  <si>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</si>
  <si>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</si>
  <si>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</si>
  <si>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</si>
  <si>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</si>
  <si>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</si>
  <si>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</si>
  <si>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</si>
  <si>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</si>
  <si>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</si>
  <si>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</si>
  <si>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</si>
  <si>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</si>
  <si>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</si>
  <si>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</si>
  <si>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</si>
  <si>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</si>
  <si>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</si>
  <si>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</si>
  <si>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</si>
  <si>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</si>
  <si>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</si>
  <si>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</si>
  <si>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</si>
  <si>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</si>
  <si>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</si>
  <si>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</si>
  <si>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</si>
  <si>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</si>
  <si>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</si>
  <si>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</si>
  <si>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</si>
  <si>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</si>
  <si>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Zemní práce</t>
  </si>
  <si>
    <t>K</t>
  </si>
  <si>
    <t>121101101</t>
  </si>
  <si>
    <t>Sejmutí ornice s přemístěním na vzdálenost do 50 m</t>
  </si>
  <si>
    <t>m3</t>
  </si>
  <si>
    <t>CS ÚRS 2016 01</t>
  </si>
  <si>
    <t>4</t>
  </si>
  <si>
    <t>1168340739</t>
  </si>
  <si>
    <t>PP</t>
  </si>
  <si>
    <t>VV</t>
  </si>
  <si>
    <t>"z -0,34 na -0,55"</t>
  </si>
  <si>
    <t>((13,925+0,50*2)*(9,95+0,50*2)+(4,50-0,50)*(0,80+0,50*2)+(1,25-0,5)*(0,6+0,5))*0,21</t>
  </si>
  <si>
    <t>132301102</t>
  </si>
  <si>
    <t>Hloubení rýh š do 600 mm v hornině tř. 4 objemu přes 100 m3</t>
  </si>
  <si>
    <t>-926668738</t>
  </si>
  <si>
    <t>" z -1,15 na -1,94"</t>
  </si>
  <si>
    <t>1,25*0,6*0,79</t>
  </si>
  <si>
    <t>3</t>
  </si>
  <si>
    <t>132301202</t>
  </si>
  <si>
    <t>Hloubení rýh š do 2000 mm v hornině tř. 4 objemu do 1000 m3</t>
  </si>
  <si>
    <t>-1417671454</t>
  </si>
  <si>
    <t>"z -0,55 na -1,15"</t>
  </si>
  <si>
    <t>((13,925+0,50*2)*2+7,35*4)*(0,80+0,50*2)*0,60</t>
  </si>
  <si>
    <t>1,75*(0,60+0,5*2)*0,60+4,5*(0,80+0,50*2)*0,60</t>
  </si>
  <si>
    <t>"z -1,15 na -1,94"</t>
  </si>
  <si>
    <t>(13,925*2+8,35+8,5*3+4,5)*0,80*0,79</t>
  </si>
  <si>
    <t>Součet</t>
  </si>
  <si>
    <t>161101101</t>
  </si>
  <si>
    <t>Svislé přemístění výkopku z horniny tř. 1 až 4 hl výkopu do 2,5 m</t>
  </si>
  <si>
    <t>-1540877710</t>
  </si>
  <si>
    <t>112,368+0,593</t>
  </si>
  <si>
    <t>5</t>
  </si>
  <si>
    <t>162201102</t>
  </si>
  <si>
    <t>Vodorovné přemístění do 50 m výkopku/sypaniny z horniny tř. 1 až 4</t>
  </si>
  <si>
    <t>1748565924</t>
  </si>
  <si>
    <t>"na skládku a zpět na zásyp"</t>
  </si>
  <si>
    <t>112+0,593+22,336+25,981</t>
  </si>
  <si>
    <t>6</t>
  </si>
  <si>
    <t>167101101</t>
  </si>
  <si>
    <t>Nakládání výkopku z hornin tř. 1 až 4 do 100 m3</t>
  </si>
  <si>
    <t>-1927219685</t>
  </si>
  <si>
    <t>21+22</t>
  </si>
  <si>
    <t>7</t>
  </si>
  <si>
    <t>171201201</t>
  </si>
  <si>
    <t>Uložení sypaniny na skládky</t>
  </si>
  <si>
    <t>-1900202998</t>
  </si>
  <si>
    <t>36,005+112,368+0,593</t>
  </si>
  <si>
    <t>8</t>
  </si>
  <si>
    <t>174101101</t>
  </si>
  <si>
    <t>Zásyp jam, šachet rýh nebo kolem objektů sypaninou se zhutněním</t>
  </si>
  <si>
    <t>-448743761</t>
  </si>
  <si>
    <t>"z -1,15 na -0,34"</t>
  </si>
  <si>
    <t>(14,925*2+9,95+14,6)*0,50*0,81+1,25*0,3*0,81+4,5*0,5*2*0,81</t>
  </si>
  <si>
    <t>9</t>
  </si>
  <si>
    <t>174101102</t>
  </si>
  <si>
    <t>Zásyp v uzavřených prostorech sypaninou se zhutněním</t>
  </si>
  <si>
    <t>1894466508</t>
  </si>
  <si>
    <t>"z -1,15 na -0,55"</t>
  </si>
  <si>
    <t>(4,155*2+4,075*2+3,98*2+8,35*2+8,5*4)*0,50*0,60</t>
  </si>
  <si>
    <t>Zakládání</t>
  </si>
  <si>
    <t>215901101</t>
  </si>
  <si>
    <t>Zhutnění podloží z hornin soudržných do 92% PS nebo nesoudržných sypkých I(d) do 0,8</t>
  </si>
  <si>
    <t>m2</t>
  </si>
  <si>
    <t>-318412493</t>
  </si>
  <si>
    <t>14,925*10,995+4,5*1,8</t>
  </si>
  <si>
    <t>11</t>
  </si>
  <si>
    <t>274313811</t>
  </si>
  <si>
    <t>Základové pásy z betonu tř. C 25/30</t>
  </si>
  <si>
    <t>2026086126</t>
  </si>
  <si>
    <t>"z -1,94 na -1,15"</t>
  </si>
  <si>
    <t>12</t>
  </si>
  <si>
    <t>274361821</t>
  </si>
  <si>
    <t>Výztuž základových pásů betonářskou ocelí 10 505 (R)</t>
  </si>
  <si>
    <t>t</t>
  </si>
  <si>
    <t>1230848674</t>
  </si>
  <si>
    <t>"D 14 mm - 4x"</t>
  </si>
  <si>
    <t>(13,925*2+9,95*2+10,10*2+1,25+4,5)*4*1,20*0,001</t>
  </si>
  <si>
    <t>"D 8 mm po 500 mm"</t>
  </si>
  <si>
    <t>0,80*140*0,395*0,001</t>
  </si>
  <si>
    <t>0,60*3*0,395*0,001</t>
  </si>
  <si>
    <t>13</t>
  </si>
  <si>
    <t>279113134</t>
  </si>
  <si>
    <t>Základová zeď tl do 300 mm z tvárnic ztraceného bednění včetně výplně z betonu tř. C 16/20</t>
  </si>
  <si>
    <t>633606751</t>
  </si>
  <si>
    <t>"z -1,15 na -0,40"</t>
  </si>
  <si>
    <t>((13,925-0,5)*2+8,86*2+8,96*2+1,4+4,5)*0,75</t>
  </si>
  <si>
    <t>14</t>
  </si>
  <si>
    <t>279361821</t>
  </si>
  <si>
    <t>Výztuž základových zdí nosných betonářskou ocelí 10 505</t>
  </si>
  <si>
    <t>-514607922</t>
  </si>
  <si>
    <t>"d 10 mm - 2x každý řádek"</t>
  </si>
  <si>
    <t>((13,925-0,5)*2+8,86*2+8,96*2+1,4+4,5)*2*3*0,617*0,001</t>
  </si>
  <si>
    <t>"d 10 mm - po 250 mm"</t>
  </si>
  <si>
    <t>1,5*265*0,617*0,001</t>
  </si>
  <si>
    <t>Svislé a kompletní konstrukce</t>
  </si>
  <si>
    <t>311113134</t>
  </si>
  <si>
    <t>Nosná zeď tl do 300 mm z hladkých tvárnic ztraceného bednění včetně výplně z betonu tř. C 16/20</t>
  </si>
  <si>
    <t>-532866483</t>
  </si>
  <si>
    <t>(3,60+0,40)*4,5</t>
  </si>
  <si>
    <t>155</t>
  </si>
  <si>
    <t>315361821</t>
  </si>
  <si>
    <t>Výztuž  zdí betonářskou ocelí 10 505</t>
  </si>
  <si>
    <t>-1168008102</t>
  </si>
  <si>
    <t>"D 10 mm" (4,50*(3,6+0,40)*4*2+(3,6+0,40)*4,5*4*2)*0,617*0,001</t>
  </si>
  <si>
    <t>17</t>
  </si>
  <si>
    <t>311238354</t>
  </si>
  <si>
    <t>Zdivo nosné vnitřní z cihel broušených HELUZ tl 300 mm pevnosti P 10 lepených celoplošně maltou</t>
  </si>
  <si>
    <t>-1211982125</t>
  </si>
  <si>
    <t>"řez B-B, C-C"</t>
  </si>
  <si>
    <t>4,9*1,00*2</t>
  </si>
  <si>
    <t>9,00*1,00</t>
  </si>
  <si>
    <t>9,00*(1,00+3,7/2)-1,00*2,25</t>
  </si>
  <si>
    <t>"řez A-A, C-C"</t>
  </si>
  <si>
    <t>(8,6*2+9,00*2)*4,00-3,5*3,53*2</t>
  </si>
  <si>
    <t>9,6*3,70/2</t>
  </si>
  <si>
    <t>18</t>
  </si>
  <si>
    <t>311238454</t>
  </si>
  <si>
    <t>Zdivo nosné vnější z cihel broušených HELUZ tl 440 mm pevnosti P 10 lepených celoplošně maltou</t>
  </si>
  <si>
    <t>98998633</t>
  </si>
  <si>
    <t>(4,9*2+8,7*2)*2,75-1,5*1,25-2,5*2,28</t>
  </si>
  <si>
    <t>19</t>
  </si>
  <si>
    <t>317168111</t>
  </si>
  <si>
    <t>Překlad keramický plochý š 11,5 cm dl 100 cm</t>
  </si>
  <si>
    <t>kus</t>
  </si>
  <si>
    <t>677526382</t>
  </si>
  <si>
    <t>20</t>
  </si>
  <si>
    <t>317168131</t>
  </si>
  <si>
    <t>Překlad keramický vysoký v 23,8 cm dl 125 cm</t>
  </si>
  <si>
    <t>-1152054100</t>
  </si>
  <si>
    <t>317168133</t>
  </si>
  <si>
    <t>Překlad keramický vysoký v 23,8 cm dl 175 cm</t>
  </si>
  <si>
    <t>-642274863</t>
  </si>
  <si>
    <t>22</t>
  </si>
  <si>
    <t>317998113</t>
  </si>
  <si>
    <t>Tepelná izolace mezi překlady v 24 cm z polystyrénu tl 80 mm</t>
  </si>
  <si>
    <t>m</t>
  </si>
  <si>
    <t>-1874586579</t>
  </si>
  <si>
    <t>1,75*2</t>
  </si>
  <si>
    <t>23</t>
  </si>
  <si>
    <t>342248341</t>
  </si>
  <si>
    <t>Příčky z cihel broušených HELUZ tl 115 mm pevnosti P10 s lepenými žebry</t>
  </si>
  <si>
    <t>311143998</t>
  </si>
  <si>
    <t>"řez B - B"</t>
  </si>
  <si>
    <t>4,00*3,00-0,80*1,97</t>
  </si>
  <si>
    <t>24</t>
  </si>
  <si>
    <t>342291121</t>
  </si>
  <si>
    <t>Ukotvení příček k cihelným konstrukcím plochými kotvami</t>
  </si>
  <si>
    <t>993363978</t>
  </si>
  <si>
    <t>3,00*2</t>
  </si>
  <si>
    <t>25</t>
  </si>
  <si>
    <t>389361001</t>
  </si>
  <si>
    <t>Doplňující výztuž prefabrikovaných konstrukcí z betonářské oceli</t>
  </si>
  <si>
    <t>719557201</t>
  </si>
  <si>
    <t xml:space="preserve">"D 12 mm" </t>
  </si>
  <si>
    <t>4,25*20*0,888*0,001</t>
  </si>
  <si>
    <t>26</t>
  </si>
  <si>
    <t>389381001</t>
  </si>
  <si>
    <t>Dobetonování prefabrikovaných konstrukcí</t>
  </si>
  <si>
    <t>103249697</t>
  </si>
  <si>
    <t>4,25*20*0,05/2*0,25</t>
  </si>
  <si>
    <t>Vodorovné konstrukce</t>
  </si>
  <si>
    <t>27</t>
  </si>
  <si>
    <t>411133901</t>
  </si>
  <si>
    <t>Montáž stropních panelů z betonu předpjatého bez závěsných háků hmotnosti do 1,5 t budova v do 18 m</t>
  </si>
  <si>
    <t>102655214</t>
  </si>
  <si>
    <t>28</t>
  </si>
  <si>
    <t>M</t>
  </si>
  <si>
    <t>5934686R</t>
  </si>
  <si>
    <t>panel stropní předpjatý  425x60x25 cm</t>
  </si>
  <si>
    <t>-1312594813</t>
  </si>
  <si>
    <t>29</t>
  </si>
  <si>
    <t>411133902</t>
  </si>
  <si>
    <t>Montáž stropních panelů z betonu předpjatého bez závěsných háků hmotnosti do 3 t budova v do 18 m</t>
  </si>
  <si>
    <t>-96832150</t>
  </si>
  <si>
    <t>30</t>
  </si>
  <si>
    <t>59346853R</t>
  </si>
  <si>
    <t>panel stropní předpjatý 425x119x25 cm</t>
  </si>
  <si>
    <t>795354571</t>
  </si>
  <si>
    <t>31</t>
  </si>
  <si>
    <t>411321414</t>
  </si>
  <si>
    <t>Stropy deskové ze ŽB tř. C 25/30</t>
  </si>
  <si>
    <t>1145600601</t>
  </si>
  <si>
    <t>4,00*0,075*0,25</t>
  </si>
  <si>
    <t>32</t>
  </si>
  <si>
    <t>411351101</t>
  </si>
  <si>
    <t>Zřízení bednění stropů deskových</t>
  </si>
  <si>
    <t>-1371461672</t>
  </si>
  <si>
    <t>4,00*0,075</t>
  </si>
  <si>
    <t>33</t>
  </si>
  <si>
    <t>411351102</t>
  </si>
  <si>
    <t>Odstranění bednění stropů deskových</t>
  </si>
  <si>
    <t>2131653490</t>
  </si>
  <si>
    <t>34</t>
  </si>
  <si>
    <t>411354173</t>
  </si>
  <si>
    <t>Zřízení podpěrné konstrukce stropů v do 4 m pro zatížení do 12 kPa</t>
  </si>
  <si>
    <t>157679893</t>
  </si>
  <si>
    <t>35</t>
  </si>
  <si>
    <t>411354174</t>
  </si>
  <si>
    <t>Odstranění podpěrné konstrukce stropů v do 4 m pro zatížení do 12 kPa</t>
  </si>
  <si>
    <t>813877616</t>
  </si>
  <si>
    <t>36</t>
  </si>
  <si>
    <t>41313R</t>
  </si>
  <si>
    <t xml:space="preserve">D+M, ocelové válcované nosníky, vykonzolované do enterieru pro vynesení ocelového schodiště </t>
  </si>
  <si>
    <t>kg</t>
  </si>
  <si>
    <t>-1314395510</t>
  </si>
  <si>
    <t>"odhad" 250,00</t>
  </si>
  <si>
    <t>37</t>
  </si>
  <si>
    <t>413351215</t>
  </si>
  <si>
    <t>Zřízení podpěrné konstrukce nosníků v do 4 m pro zatížení do 20 kPa</t>
  </si>
  <si>
    <t>447393165</t>
  </si>
  <si>
    <t>"část V3, V4"</t>
  </si>
  <si>
    <t>3,5*2*0,25+2,5*0,4</t>
  </si>
  <si>
    <t>38</t>
  </si>
  <si>
    <t>413351216</t>
  </si>
  <si>
    <t>Odstranění podpěrné konstrukce nosníků v do 4 m pro zatížení do 20 kPa</t>
  </si>
  <si>
    <t>-1631978894</t>
  </si>
  <si>
    <t>39</t>
  </si>
  <si>
    <t>417321515</t>
  </si>
  <si>
    <t>Ztužující pásy a věnce ze ŽB tř. C 25/30</t>
  </si>
  <si>
    <t>1642057672</t>
  </si>
  <si>
    <t>"V1" (0,40*0,25+0,35*0,25)*(9,6+4,45)</t>
  </si>
  <si>
    <t>"V2" (0,30*0,25+0,10*0,25)*9,00</t>
  </si>
  <si>
    <t>"V2" (0,25*0,25+0,15*0,25)*(8,6+9,00*2)</t>
  </si>
  <si>
    <t>"V3" 0,25*0,70*8,6</t>
  </si>
  <si>
    <t>"V4" 0,4*0,70*4,45</t>
  </si>
  <si>
    <t>"V5" 0,25*0,25*(9,60+4,6*2)</t>
  </si>
  <si>
    <t>"V6" 0,25*0,25*(9,60-1,00)</t>
  </si>
  <si>
    <t>"V7" (0,40*0,25+0,05*0,25)*9,00</t>
  </si>
  <si>
    <t>"V8" 0,25*0,10*6,5*2*2</t>
  </si>
  <si>
    <t>40</t>
  </si>
  <si>
    <t>417351115</t>
  </si>
  <si>
    <t>Zřízení bednění ztužujících věnců</t>
  </si>
  <si>
    <t>1514390924</t>
  </si>
  <si>
    <t>"V1" 0,50*2*(9,6+4,45)</t>
  </si>
  <si>
    <t>"V2" 0,25*2*9,00</t>
  </si>
  <si>
    <t>"V2" 0,50*2*(8,6+9,00*2)</t>
  </si>
  <si>
    <t>"V3" 0,70*2*8,6+0,25*3,5*2</t>
  </si>
  <si>
    <t>"V4" 0,70*2*4,45+0,4*2,5</t>
  </si>
  <si>
    <t>"V5" 0,25*2*(9,60+4,6*2)</t>
  </si>
  <si>
    <t>"V6" 0,25*2*(9,60-1,00)</t>
  </si>
  <si>
    <t>"V7" 0,25*2*9,00</t>
  </si>
  <si>
    <t>"V8"0,10*2*6,5*2*2</t>
  </si>
  <si>
    <t>41</t>
  </si>
  <si>
    <t>417351116</t>
  </si>
  <si>
    <t>Odstranění bednění ztužujících věnců</t>
  </si>
  <si>
    <t>-1453716778</t>
  </si>
  <si>
    <t>42</t>
  </si>
  <si>
    <t>417361821</t>
  </si>
  <si>
    <t>Výztuž ztužujících pásů a věnců betonářskou ocelí 10 505</t>
  </si>
  <si>
    <t>-929916563</t>
  </si>
  <si>
    <t>"V1"</t>
  </si>
  <si>
    <t xml:space="preserve"> "d 6 mm"</t>
  </si>
  <si>
    <t>(1,5+1,3)*6,67*1,5*0,222*0,001</t>
  </si>
  <si>
    <t>(1,5+1,3)*5*12,55*0,222*0,001</t>
  </si>
  <si>
    <t xml:space="preserve"> "d 12 mm"</t>
  </si>
  <si>
    <t>1,5*7*0,888*0,001</t>
  </si>
  <si>
    <t>12,55*5*0,888*0,001</t>
  </si>
  <si>
    <t xml:space="preserve"> "d 14 mm"</t>
  </si>
  <si>
    <t>1,50*3*1,2*0,001+12,55*3*1,2*0,001</t>
  </si>
  <si>
    <t>"V2"</t>
  </si>
  <si>
    <t>(1,1+1,2)*5*9,00*0,222*0,001</t>
  </si>
  <si>
    <t>9,00*3*0,888*0,001</t>
  </si>
  <si>
    <t>9*2*1,2*0,001</t>
  </si>
  <si>
    <t>"V2*"</t>
  </si>
  <si>
    <t>(1,20*2+1,00*5)*26,60*0,222*0,001</t>
  </si>
  <si>
    <t>26,60*3*0,888*0,001</t>
  </si>
  <si>
    <t>26,60*2*1,20*0,001</t>
  </si>
  <si>
    <t>"V3"</t>
  </si>
  <si>
    <t>1,9*6,67*8,60*0,222*0,001</t>
  </si>
  <si>
    <t>8,6*4*0,888*0,001</t>
  </si>
  <si>
    <t xml:space="preserve"> "d 16 mm"</t>
  </si>
  <si>
    <t>8,60*6*1,57*0,001</t>
  </si>
  <si>
    <t>"V4"</t>
  </si>
  <si>
    <t>2,20*6,67*4,45*0,222*0,001</t>
  </si>
  <si>
    <t>4,45*4*0,888*0,001</t>
  </si>
  <si>
    <t>4,45*6*1,57*0,001</t>
  </si>
  <si>
    <t>"V5"</t>
  </si>
  <si>
    <t>1,00*5*18,80*0,222*0,001</t>
  </si>
  <si>
    <t>18,80*6*0,888*0,001</t>
  </si>
  <si>
    <t>"V6"</t>
  </si>
  <si>
    <t>1,00*5*8,60*0,222*0,001</t>
  </si>
  <si>
    <t>8,60*6*0,888*0,001</t>
  </si>
  <si>
    <t>"V7"</t>
  </si>
  <si>
    <t>1,30*5*9,00*0,222*0,001</t>
  </si>
  <si>
    <t>9,00*4*0,888*0,001</t>
  </si>
  <si>
    <t>9,00*3*1,20*0,001</t>
  </si>
  <si>
    <t>"V8"</t>
  </si>
  <si>
    <t>0,40*5*26*0,222*0,001</t>
  </si>
  <si>
    <t>26,00*2*0,888*0,001</t>
  </si>
  <si>
    <t>Úpravy povrchů, podlahy a osazování výplní</t>
  </si>
  <si>
    <t>43</t>
  </si>
  <si>
    <t>611111219</t>
  </si>
  <si>
    <t>Příplatek k vyspravení stropů z prefabrikovaných díců za tažení žlábku ve spáře mezi dvěma dílci</t>
  </si>
  <si>
    <t>-85184728</t>
  </si>
  <si>
    <t>(4,00+9,00)*2*2</t>
  </si>
  <si>
    <t>4,00*7*2</t>
  </si>
  <si>
    <t>44</t>
  </si>
  <si>
    <t>611181101</t>
  </si>
  <si>
    <t>Minerální stěrka tl.do 3 mm vnitřních rovných stropů</t>
  </si>
  <si>
    <t>70050656</t>
  </si>
  <si>
    <t>36,00*2</t>
  </si>
  <si>
    <t>45</t>
  </si>
  <si>
    <t>612321141</t>
  </si>
  <si>
    <t>Vápenocementová omítka štuková dvouvrstvá vnitřních stěn nanášená ručně</t>
  </si>
  <si>
    <t>-832570521</t>
  </si>
  <si>
    <t>(4,00+3,575)*2,53*2-1,50*1,25-0,80*1,97</t>
  </si>
  <si>
    <t>(1,50+1,25*2)*0,25</t>
  </si>
  <si>
    <t>(4,00+5,00)*2,53*2-2,50*2,28-0,80*1,97</t>
  </si>
  <si>
    <t>(4,00+9,00)*4,03*2*2-3,50*3,53*2</t>
  </si>
  <si>
    <t>46</t>
  </si>
  <si>
    <t>622142001</t>
  </si>
  <si>
    <t>Potažení vnějších stěn sklovláknitým pletivem vtlačeným do tenkovrstvé hmoty</t>
  </si>
  <si>
    <t>12977737</t>
  </si>
  <si>
    <t>47</t>
  </si>
  <si>
    <t>622321121</t>
  </si>
  <si>
    <t>Vápenocementová omítka hladká jednovrstvá vnějších stěn nanášená ručně</t>
  </si>
  <si>
    <t>1484470172</t>
  </si>
  <si>
    <t>"z -0,22 na +4,28;+7,98"</t>
  </si>
  <si>
    <t>"pohled J"</t>
  </si>
  <si>
    <t>9,6*(4,50+3,70/2)-1,50*1,25-0,90*1,97</t>
  </si>
  <si>
    <t>(1,50+1,25*2+1,00+2,25*2)*0,15</t>
  </si>
  <si>
    <t>"pohled S"</t>
  </si>
  <si>
    <t>9,6*(4,50+3,70/2)</t>
  </si>
  <si>
    <t>"pohled V"</t>
  </si>
  <si>
    <t>13,50*4,50-2,50*2,28-3,50*3,53*2</t>
  </si>
  <si>
    <t>(2,50+2,28*2)*0,44</t>
  </si>
  <si>
    <t>(3,50+3,53*2)*0,30*2</t>
  </si>
  <si>
    <t>"pohled Z"</t>
  </si>
  <si>
    <t>13,50*4,50</t>
  </si>
  <si>
    <t>48</t>
  </si>
  <si>
    <t>622521011</t>
  </si>
  <si>
    <t>Tenkovrstvá silikátová zrnitá omítka tl. 1,5 mm včetně penetrace vnějších stěn</t>
  </si>
  <si>
    <t>-1408479498</t>
  </si>
  <si>
    <t>49</t>
  </si>
  <si>
    <t>631311134</t>
  </si>
  <si>
    <t>Mazanina tl do 240 mm z betonu prostého bez zvýšených nároků na prostředí tř. C 16/20</t>
  </si>
  <si>
    <t>1625333717</t>
  </si>
  <si>
    <t>"ozn. 1,2"</t>
  </si>
  <si>
    <t>13,41*9,56*0,18</t>
  </si>
  <si>
    <t>50</t>
  </si>
  <si>
    <t>631311136</t>
  </si>
  <si>
    <t>Mazanina tl do 240 mm z betonu prostého bez zvýšených nároků na prostředí tř. C 25/30</t>
  </si>
  <si>
    <t>-38484553</t>
  </si>
  <si>
    <t>"ozn. 1"</t>
  </si>
  <si>
    <t>(20,00+36,00*2)*0,18</t>
  </si>
  <si>
    <t>"ozn. 2"</t>
  </si>
  <si>
    <t>14,30*0,14</t>
  </si>
  <si>
    <t>51</t>
  </si>
  <si>
    <t>631319175</t>
  </si>
  <si>
    <t>Příplatek k mazanině tl do 240 mm za stržení povrchu spodní vrstvy před vložením výztuže</t>
  </si>
  <si>
    <t>-577797042</t>
  </si>
  <si>
    <t>52</t>
  </si>
  <si>
    <t>631319205</t>
  </si>
  <si>
    <t>Příplatek k mazaninám za přidání ocelových vláken (drátkobeton) pro objemové vyztužení 35 kg/m3</t>
  </si>
  <si>
    <t>375014353</t>
  </si>
  <si>
    <t>53</t>
  </si>
  <si>
    <t>631351101</t>
  </si>
  <si>
    <t>Zřízení bednění rýh a hran v podlahách</t>
  </si>
  <si>
    <t>-1237579321</t>
  </si>
  <si>
    <t>(13,41+9,56)*2*0,18</t>
  </si>
  <si>
    <t>54</t>
  </si>
  <si>
    <t>631351102</t>
  </si>
  <si>
    <t>Odstranění bednění rýh a hran v podlahách</t>
  </si>
  <si>
    <t>-626960883</t>
  </si>
  <si>
    <t>55</t>
  </si>
  <si>
    <t>631362021</t>
  </si>
  <si>
    <t>Výztuž mazanin svařovanými sítěmi Kari</t>
  </si>
  <si>
    <t>1731259693</t>
  </si>
  <si>
    <t>"8/100 x 8/100"</t>
  </si>
  <si>
    <t>13,41*9,56*8*0,001*1,30</t>
  </si>
  <si>
    <t>56</t>
  </si>
  <si>
    <t>632451022</t>
  </si>
  <si>
    <t>Vyrovnávací potěr tl do 30 mm z MC 15 provedený v pásu</t>
  </si>
  <si>
    <t>1480100661</t>
  </si>
  <si>
    <t>"parapet" 1,50*0,45</t>
  </si>
  <si>
    <t>57</t>
  </si>
  <si>
    <t>632481213</t>
  </si>
  <si>
    <t>Separační vrstva z PE fólie</t>
  </si>
  <si>
    <t>-943782947</t>
  </si>
  <si>
    <t>14,30+20,00+36,00*2</t>
  </si>
  <si>
    <t>58</t>
  </si>
  <si>
    <t>633121112</t>
  </si>
  <si>
    <t>Povrchová úprava průmyslových podlah vsypovou směsí tl 3 mm s přísadou korundu střední provoz</t>
  </si>
  <si>
    <t>-2042521367</t>
  </si>
  <si>
    <t>14,30+20+36,00*2</t>
  </si>
  <si>
    <t>59</t>
  </si>
  <si>
    <t>634111116</t>
  </si>
  <si>
    <t>Obvodová dilatace pružnou těsnicí páskou v 150 mm mezi stěnou a mazaninou</t>
  </si>
  <si>
    <t>-1505423084</t>
  </si>
  <si>
    <t>(4,00+3,575+4,00+5,00+4,00*2+9,00*2)*2</t>
  </si>
  <si>
    <t>60</t>
  </si>
  <si>
    <t>635111215</t>
  </si>
  <si>
    <t>Násyp pod podlahy ze štěrkopísku se zhutněním</t>
  </si>
  <si>
    <t>372766500</t>
  </si>
  <si>
    <t>(4,155*8,86+4,075*8,96+3,98*8,96)*0,15</t>
  </si>
  <si>
    <t>61</t>
  </si>
  <si>
    <t>637121111</t>
  </si>
  <si>
    <t>Okapový chodník z kačírku tl 100 mm s udusáním</t>
  </si>
  <si>
    <t>583422331</t>
  </si>
  <si>
    <t>(14,30+9,60*2)*0,40</t>
  </si>
  <si>
    <t>62</t>
  </si>
  <si>
    <t>642942111</t>
  </si>
  <si>
    <t>Osazování zárubní nebo rámů dveřních kovových do 2,5 m2 na MC</t>
  </si>
  <si>
    <t>657254454</t>
  </si>
  <si>
    <t>63</t>
  </si>
  <si>
    <t>553311300</t>
  </si>
  <si>
    <t>zárubeň ocelová pro běžné zdění H 125 800 L/P</t>
  </si>
  <si>
    <t>-689151899</t>
  </si>
  <si>
    <t>64</t>
  </si>
  <si>
    <t>644941111</t>
  </si>
  <si>
    <t>Osazování ventilačních mřížek velikosti do 150 x 150 mm</t>
  </si>
  <si>
    <t>785385364</t>
  </si>
  <si>
    <t>65</t>
  </si>
  <si>
    <t>553414270</t>
  </si>
  <si>
    <t>mřížka větrací nerezová NVM 150 x 150 se síťovinou</t>
  </si>
  <si>
    <t>-2123644799</t>
  </si>
  <si>
    <t>Ostatní konstrukce a práce, bourání</t>
  </si>
  <si>
    <t>66</t>
  </si>
  <si>
    <t>916331112</t>
  </si>
  <si>
    <t>Osazení zahradního obrubníku betonového do lože z betonu s boční opěrou</t>
  </si>
  <si>
    <t>1711466714</t>
  </si>
  <si>
    <t>14,30+10,00*2+0,50*2</t>
  </si>
  <si>
    <t>67</t>
  </si>
  <si>
    <t>592175120</t>
  </si>
  <si>
    <t>obrubník parkový BEST-PARKAN I 50x5x20 cm, přírodní</t>
  </si>
  <si>
    <t>-562239567</t>
  </si>
  <si>
    <t>35,30*2*1,01</t>
  </si>
  <si>
    <t>68</t>
  </si>
  <si>
    <t>941111111</t>
  </si>
  <si>
    <t>Montáž lešení řadového trubkového lehkého s podlahami zatížení do 200 kg/m2 š do 0,9 m v do 10 m</t>
  </si>
  <si>
    <t>22876766</t>
  </si>
  <si>
    <t>"z -0,34 na +4,28;+7,98"</t>
  </si>
  <si>
    <t>(13,50*2+9,60*2+0,90*2*4)*4,62</t>
  </si>
  <si>
    <t>9,60*3,70/2*2</t>
  </si>
  <si>
    <t>69</t>
  </si>
  <si>
    <t>941111211</t>
  </si>
  <si>
    <t>Příplatek k lešení řadovému trubkovému lehkému s podlahami š 0,9 m v 10 m za první a ZKD den použití</t>
  </si>
  <si>
    <t>-428243860</t>
  </si>
  <si>
    <t>282,228*30</t>
  </si>
  <si>
    <t>70</t>
  </si>
  <si>
    <t>941111811</t>
  </si>
  <si>
    <t>Demontáž lešení řadového trubkového lehkého s podlahami zatížení do 200 kg/m2 š do 0,9 m v do 10 m</t>
  </si>
  <si>
    <t>2090091692</t>
  </si>
  <si>
    <t>71</t>
  </si>
  <si>
    <t>949101112</t>
  </si>
  <si>
    <t>Lešení pomocné pro objekty pozemních staveb s lešeňovou podlahou v do 3,5 m zatížení do 150 kg/m2</t>
  </si>
  <si>
    <t>-274272804</t>
  </si>
  <si>
    <t>72</t>
  </si>
  <si>
    <t>952901411</t>
  </si>
  <si>
    <t>Vyčištění ostatních objektů (kanálů, zásobníků, kůlen) při jakékoliv výšce podlaží</t>
  </si>
  <si>
    <t>-152443069</t>
  </si>
  <si>
    <t>13,50*9,60</t>
  </si>
  <si>
    <t>998</t>
  </si>
  <si>
    <t>Přesun hmot</t>
  </si>
  <si>
    <t>73</t>
  </si>
  <si>
    <t>998011002</t>
  </si>
  <si>
    <t>Přesun hmot pro budovy zděné v do 12 m</t>
  </si>
  <si>
    <t>1989924480</t>
  </si>
  <si>
    <t>PSV</t>
  </si>
  <si>
    <t>Práce a dodávky PSV</t>
  </si>
  <si>
    <t>711</t>
  </si>
  <si>
    <t>Izolace proti vodě, vlhkosti a plynům</t>
  </si>
  <si>
    <t>74</t>
  </si>
  <si>
    <t>711111001</t>
  </si>
  <si>
    <t>Provedení izolace proti zemní vlhkosti vodorovné za studena nátěrem penetračním</t>
  </si>
  <si>
    <t>16</t>
  </si>
  <si>
    <t>125810569</t>
  </si>
  <si>
    <t>"ozn. 1,2" 13,50*9,60</t>
  </si>
  <si>
    <t>75</t>
  </si>
  <si>
    <t>111631500</t>
  </si>
  <si>
    <t>lak asfaltový ALP/9 (t) bal 9 kg</t>
  </si>
  <si>
    <t>1258259005</t>
  </si>
  <si>
    <t>P</t>
  </si>
  <si>
    <t>Poznámka k položce:
Spotřeba 0,3-0,4kg/m2 dle povrchu, ředidlo technický benzín</t>
  </si>
  <si>
    <t>129,600</t>
  </si>
  <si>
    <t>129,6*0,0003 'Přepočtené koeficientem množství</t>
  </si>
  <si>
    <t>76</t>
  </si>
  <si>
    <t>711141559</t>
  </si>
  <si>
    <t>Provedení izolace proti zemní vlhkosti pásy přitavením vodorovné NAIP</t>
  </si>
  <si>
    <t>-1133488297</t>
  </si>
  <si>
    <t>77</t>
  </si>
  <si>
    <t>628526730</t>
  </si>
  <si>
    <t>pás modifikovaný SBS  přírodní</t>
  </si>
  <si>
    <t>-1529504227</t>
  </si>
  <si>
    <t>pás modifikovaný SBS BITUELAST DESIGN přírodní</t>
  </si>
  <si>
    <t>129,6*1,15 'Přepočtené koeficientem množství</t>
  </si>
  <si>
    <t>156</t>
  </si>
  <si>
    <t>998711101</t>
  </si>
  <si>
    <t>Přesun hmot tonážní pro izolace proti vodě, vlhkosti a plynům v objektech výšky do 6 m</t>
  </si>
  <si>
    <t>684529619</t>
  </si>
  <si>
    <t>713</t>
  </si>
  <si>
    <t>Izolace tepelné</t>
  </si>
  <si>
    <t>78</t>
  </si>
  <si>
    <t>713121111</t>
  </si>
  <si>
    <t>Montáž izolace tepelné podlah volně kladenými rohožemi, pásy, dílci, deskami 1 vrstva</t>
  </si>
  <si>
    <t>-987713699</t>
  </si>
  <si>
    <t>"ozn 1"  20,00+36,00*2</t>
  </si>
  <si>
    <t>"ozn 2"  14,30</t>
  </si>
  <si>
    <t>79</t>
  </si>
  <si>
    <t>283763650</t>
  </si>
  <si>
    <t>polystyren extrudovaný URSA XPS III - (S,G,NF,) - 1250 x 600 x 40 mm</t>
  </si>
  <si>
    <t>-782644866</t>
  </si>
  <si>
    <t>Poznámka k položce:
lambda=0,034 [W / m K]</t>
  </si>
  <si>
    <t>92,00</t>
  </si>
  <si>
    <t>92*1,02 'Přepočtené koeficientem množství</t>
  </si>
  <si>
    <t>80</t>
  </si>
  <si>
    <t>283763710</t>
  </si>
  <si>
    <t>polystyren extrudovaný URSA XPS III - (S,G,NF,) - 1250 x 600 x 80 mm</t>
  </si>
  <si>
    <t>-1581924264</t>
  </si>
  <si>
    <t>Poznámka k položce:
lambda=0,036 [W / m K]</t>
  </si>
  <si>
    <t>14,30</t>
  </si>
  <si>
    <t>14,3*1,02 'Přepočtené koeficientem množství</t>
  </si>
  <si>
    <t>81</t>
  </si>
  <si>
    <t>713131141</t>
  </si>
  <si>
    <t>Montáž izolace tepelné stěn a základů lepením celoplošně rohoží, pásů, dílců, desek</t>
  </si>
  <si>
    <t>-370275223</t>
  </si>
  <si>
    <t>"V1"  (9,60+4,90)*0,50+1,50*0,20</t>
  </si>
  <si>
    <t>"V2"  (8,60+9,60)*0,50</t>
  </si>
  <si>
    <t>"V3"  8,60*0,75+3,50*2*0,25</t>
  </si>
  <si>
    <t>"V4"  4,90*0,75+2,50*0,40</t>
  </si>
  <si>
    <t>"V5" (9,60+4,90*2)*0,25</t>
  </si>
  <si>
    <t>"V6"  8,60*0,25</t>
  </si>
  <si>
    <t>"V7"  9,00*0,25</t>
  </si>
  <si>
    <t>Mezisoučet</t>
  </si>
  <si>
    <t>"základy" (9,56+4,755*2)*1,00</t>
  </si>
  <si>
    <t>82</t>
  </si>
  <si>
    <t>283722830</t>
  </si>
  <si>
    <t>deska z pěnového polystyrenu EPS 70S, 1000 x 500 x 50 mm</t>
  </si>
  <si>
    <t>-831670303</t>
  </si>
  <si>
    <t>Poznámka k položce:
lambda=0,039 [W / m K]</t>
  </si>
  <si>
    <t>38,775</t>
  </si>
  <si>
    <t>38,775*1,02 'Přepočtené koeficientem množství</t>
  </si>
  <si>
    <t>83</t>
  </si>
  <si>
    <t>283763520</t>
  </si>
  <si>
    <t>deska fasádní polystyrénová izolační Perimeter N PER 30 (EPS P) 1250 x 600 x 50 mm</t>
  </si>
  <si>
    <t>1082850533</t>
  </si>
  <si>
    <t>19,07</t>
  </si>
  <si>
    <t>19,07*1,02 'Přepočtené koeficientem množství</t>
  </si>
  <si>
    <t>84</t>
  </si>
  <si>
    <t>998713101</t>
  </si>
  <si>
    <t>Přesun hmot tonážní pro izolace tepelné v objektech v do 6 m</t>
  </si>
  <si>
    <t>1605382790</t>
  </si>
  <si>
    <t>762</t>
  </si>
  <si>
    <t>Konstrukce tesařské</t>
  </si>
  <si>
    <t>85</t>
  </si>
  <si>
    <t>762083122</t>
  </si>
  <si>
    <t>Impregnace řeziva proti dřevokaznému hmyzu, houbám a plísním máčením třída ohrožení 3 a 4</t>
  </si>
  <si>
    <t>-196636711</t>
  </si>
  <si>
    <t>86</t>
  </si>
  <si>
    <t>762332132</t>
  </si>
  <si>
    <t>Montáž vázaných kcí krovů pravidelných z hraněného řeziva průřezové plochy do 224 cm2</t>
  </si>
  <si>
    <t>1517194593</t>
  </si>
  <si>
    <t>"14/14 - pozednice" 14,50*2</t>
  </si>
  <si>
    <t>"14/14 - sloupky, pásky" 1,76*8+1,50*12</t>
  </si>
  <si>
    <t>"10/18 - krokve"  6,70*2*17</t>
  </si>
  <si>
    <t>"8/20- kleštiny"  4,80*28</t>
  </si>
  <si>
    <t>87</t>
  </si>
  <si>
    <t>762332134</t>
  </si>
  <si>
    <t>Montáž vázaných kcí krovů pravidelných z hraněného řeziva průřezové plochy do 450 cm2</t>
  </si>
  <si>
    <t>-327785512</t>
  </si>
  <si>
    <t>18/24 - vaznice"</t>
  </si>
  <si>
    <t>14,50*2</t>
  </si>
  <si>
    <t>88</t>
  </si>
  <si>
    <t>605121210</t>
  </si>
  <si>
    <t>řezivo jehličnaté hranol jakost I-II délka 4 - 5 m</t>
  </si>
  <si>
    <t>915175930</t>
  </si>
  <si>
    <t>8,700*1,10</t>
  </si>
  <si>
    <t>89</t>
  </si>
  <si>
    <t>762341260</t>
  </si>
  <si>
    <t>Montáž bednění střech rovných a šikmých sklonu do 60° z palubek</t>
  </si>
  <si>
    <t>1781969898</t>
  </si>
  <si>
    <t>"krajní čelní části" 6,70*2*2*0,75</t>
  </si>
  <si>
    <t>90</t>
  </si>
  <si>
    <t>611911250</t>
  </si>
  <si>
    <t>palubky obkladové SM profil klasický 15 x 121 mm A/B</t>
  </si>
  <si>
    <t>692730575</t>
  </si>
  <si>
    <t>20,10*1,10</t>
  </si>
  <si>
    <t>91</t>
  </si>
  <si>
    <t>762342214</t>
  </si>
  <si>
    <t>Montáž laťování na střechách jednoduchých sklonu do 60° osové vzdálenosti do 360 mm</t>
  </si>
  <si>
    <t>1507692157</t>
  </si>
  <si>
    <t>15,00*6,70*2</t>
  </si>
  <si>
    <t>92</t>
  </si>
  <si>
    <t>605141120</t>
  </si>
  <si>
    <t>řezivo jehličnaté,střešní latě surové dl 3 - 5 m</t>
  </si>
  <si>
    <t>1281075692</t>
  </si>
  <si>
    <t>2,040*1,10</t>
  </si>
  <si>
    <t>93</t>
  </si>
  <si>
    <t>762342441</t>
  </si>
  <si>
    <t>Montáž lišt trojúhelníkových nebo kontralatí na střechách sklonu do 60°</t>
  </si>
  <si>
    <t>-723737958</t>
  </si>
  <si>
    <t>94</t>
  </si>
  <si>
    <t>762395000</t>
  </si>
  <si>
    <t>Spojovací prostředky pro montáž krovu, bednění, laťování, světlíky, klíny</t>
  </si>
  <si>
    <t>-1071099478</t>
  </si>
  <si>
    <t>0,14*0,14*(29,00+32,08)</t>
  </si>
  <si>
    <t>0,10*0,18*227,80</t>
  </si>
  <si>
    <t>0,08*0,20*134,40</t>
  </si>
  <si>
    <t>0,18*0,24*29</t>
  </si>
  <si>
    <t>Mezisoučet hranoly</t>
  </si>
  <si>
    <t>0,04*0,06*(620+230)</t>
  </si>
  <si>
    <t>20,10*0,015</t>
  </si>
  <si>
    <t>95</t>
  </si>
  <si>
    <t>998762101</t>
  </si>
  <si>
    <t>Přesun hmot tonážní pro kce tesařské v objektech v do 6 m</t>
  </si>
  <si>
    <t>1346883151</t>
  </si>
  <si>
    <t>763</t>
  </si>
  <si>
    <t>Konstrukce suché výstavby</t>
  </si>
  <si>
    <t>96</t>
  </si>
  <si>
    <t>763131411</t>
  </si>
  <si>
    <t>SDK podhled desky 1xA 12,5 bez TI dvouvrstvá spodní kce profil CD+UD</t>
  </si>
  <si>
    <t>-616410432</t>
  </si>
  <si>
    <t>14,30+20,00</t>
  </si>
  <si>
    <t>97</t>
  </si>
  <si>
    <t>763131751</t>
  </si>
  <si>
    <t>Montáž parotěsné zábrany do SDK podhledu</t>
  </si>
  <si>
    <t>-43813518</t>
  </si>
  <si>
    <t>98</t>
  </si>
  <si>
    <t>283292100</t>
  </si>
  <si>
    <t>zábrana parotěsná PK-BAR SPECIÁL role 1,5 x 50 m</t>
  </si>
  <si>
    <t>-512958995</t>
  </si>
  <si>
    <t>Poznámka k položce:
Parotěsná zábrana zpevněná mřížkou s hlavní funkcí jako větrotěsná zábrana..</t>
  </si>
  <si>
    <t>34,30</t>
  </si>
  <si>
    <t>34,3*1,1 'Přepočtené koeficientem množství</t>
  </si>
  <si>
    <t>99</t>
  </si>
  <si>
    <t>763131752</t>
  </si>
  <si>
    <t>Montáž jedné vrstvy tepelné izolace do SDK podhledu</t>
  </si>
  <si>
    <t>-608577427</t>
  </si>
  <si>
    <t>631507910</t>
  </si>
  <si>
    <t>pás tepelně izolační ISOVER DOMO 20 200 mm 3500x1200 mm</t>
  </si>
  <si>
    <t>-1367043696</t>
  </si>
  <si>
    <t>101</t>
  </si>
  <si>
    <t>998763301</t>
  </si>
  <si>
    <t>Přesun hmot tonážní pro sádrokartonové konstrukce v objektech v do 6 m</t>
  </si>
  <si>
    <t>811993558</t>
  </si>
  <si>
    <t>764</t>
  </si>
  <si>
    <t>Konstrukce klempířské</t>
  </si>
  <si>
    <t>102</t>
  </si>
  <si>
    <t>764111653</t>
  </si>
  <si>
    <t>Krytina střechy rovné z taškových tabulí z Pz plechu s povrchovou úpravou sklonu do 60°</t>
  </si>
  <si>
    <t>1181551816</t>
  </si>
  <si>
    <t>"MAXIDEK"</t>
  </si>
  <si>
    <t>103</t>
  </si>
  <si>
    <t>764211625</t>
  </si>
  <si>
    <t>Oplechování větraného hřebene s větracím pásem z Pz s povrchovou úpravou rš 400 mm</t>
  </si>
  <si>
    <t>-1232602102</t>
  </si>
  <si>
    <t>104</t>
  </si>
  <si>
    <t>764212633</t>
  </si>
  <si>
    <t>Okapnička pojistné střešní folie z Pz s povrchovou úpravou rš 250 mm</t>
  </si>
  <si>
    <t>-2055139754</t>
  </si>
  <si>
    <t>Oplechování štítu závětrnou lištou z Pz s povrchovou úpravou rš 250 mm</t>
  </si>
  <si>
    <t>15,00*2</t>
  </si>
  <si>
    <t>105</t>
  </si>
  <si>
    <t>764212634</t>
  </si>
  <si>
    <t>Oplechování štítu závětrnou lištou z Pz s povrchovou úpravou rš 330 mm</t>
  </si>
  <si>
    <t>1245058699</t>
  </si>
  <si>
    <t>6,70*2*2</t>
  </si>
  <si>
    <t>106</t>
  </si>
  <si>
    <t>764212664</t>
  </si>
  <si>
    <t>Oplechování rovné okapové hrany z Pz s povrchovou úpravou rš 330 mm</t>
  </si>
  <si>
    <t>-2057482299</t>
  </si>
  <si>
    <t>154</t>
  </si>
  <si>
    <t>764214606</t>
  </si>
  <si>
    <t>Oplechování horních ploch a atik bez rohů z Pz s povrch úpravou mechanicky kotvené rš 500 mm</t>
  </si>
  <si>
    <t>1740185715</t>
  </si>
  <si>
    <t>4,5</t>
  </si>
  <si>
    <t>107</t>
  </si>
  <si>
    <t>764216603</t>
  </si>
  <si>
    <t>Oplechování rovných parapetů mechanicky kotvené z Pz s povrchovou úpravou rš 250 mm</t>
  </si>
  <si>
    <t>-1331809755</t>
  </si>
  <si>
    <t>108</t>
  </si>
  <si>
    <t>764511602</t>
  </si>
  <si>
    <t>Žlab podokapní půlkruhový z Pz s povrchovou úpravou rš 330 mm</t>
  </si>
  <si>
    <t>1101109682</t>
  </si>
  <si>
    <t>109</t>
  </si>
  <si>
    <t>764511642</t>
  </si>
  <si>
    <t>Kotlík oválný (trychtýřový) pro podokapní žlaby z Pz s povrchovou úpravou 330/100 mm</t>
  </si>
  <si>
    <t>189087039</t>
  </si>
  <si>
    <t>110</t>
  </si>
  <si>
    <t>764518622</t>
  </si>
  <si>
    <t>Svody kruhové včetně objímek, kolen, odskoků z Pz s povrchovou úpravou průměru 100 mm</t>
  </si>
  <si>
    <t>1415742402</t>
  </si>
  <si>
    <t>4,50*2</t>
  </si>
  <si>
    <t>111</t>
  </si>
  <si>
    <t>998764101</t>
  </si>
  <si>
    <t>Přesun hmot tonážní pro konstrukce klempířské v objektech v do 6 m</t>
  </si>
  <si>
    <t>-936063347</t>
  </si>
  <si>
    <t>765</t>
  </si>
  <si>
    <t>Krytina skládaná</t>
  </si>
  <si>
    <t>112</t>
  </si>
  <si>
    <t>765123111</t>
  </si>
  <si>
    <t>Okapová hrana s větracím pásem plastovým</t>
  </si>
  <si>
    <t>1210860586</t>
  </si>
  <si>
    <t>Krytina betonová okapová hrana s větracím pásem plastovým</t>
  </si>
  <si>
    <t>13,50*2</t>
  </si>
  <si>
    <t>113</t>
  </si>
  <si>
    <t>765125402</t>
  </si>
  <si>
    <t>Montáž držáku (mříže sněholamu, kulatiny) pro betonovou krytinu</t>
  </si>
  <si>
    <t>388077327</t>
  </si>
  <si>
    <t>114</t>
  </si>
  <si>
    <t>592440400</t>
  </si>
  <si>
    <t>držák mříže sněholamu</t>
  </si>
  <si>
    <t>1599457007</t>
  </si>
  <si>
    <t>Poznámka k položce:
Spotřeba: 1 kus/taška sněholamu</t>
  </si>
  <si>
    <t>115</t>
  </si>
  <si>
    <t>765125403</t>
  </si>
  <si>
    <t>Montáž mříže sněholamu pro betonovou krytinu</t>
  </si>
  <si>
    <t>-1656557261</t>
  </si>
  <si>
    <t>116</t>
  </si>
  <si>
    <t>592440410</t>
  </si>
  <si>
    <t>mříž sněholamu 1 kus=3m</t>
  </si>
  <si>
    <t>1422765398</t>
  </si>
  <si>
    <t>Poznámka k položce:
Spotřeba: 1 kus/3 m</t>
  </si>
  <si>
    <t>13,5/3+0,5</t>
  </si>
  <si>
    <t>117</t>
  </si>
  <si>
    <t>765191011</t>
  </si>
  <si>
    <t>Montáž pojistné hydroizolační fólie kladené ve sklonu do 30° volně na krokve</t>
  </si>
  <si>
    <t>-1445338890</t>
  </si>
  <si>
    <t>118</t>
  </si>
  <si>
    <t>631508190</t>
  </si>
  <si>
    <t>fólie difuzní ISOVER TYVEK SOFT SOLID 15 x 500 cm</t>
  </si>
  <si>
    <t>1267917692</t>
  </si>
  <si>
    <t>201*1,1 'Přepočtené koeficientem množství</t>
  </si>
  <si>
    <t>119</t>
  </si>
  <si>
    <t>998765101</t>
  </si>
  <si>
    <t>Přesun hmot tonážní pro krytiny skládané v objektech v do 6 m</t>
  </si>
  <si>
    <t>1977665154</t>
  </si>
  <si>
    <t>766</t>
  </si>
  <si>
    <t>Konstrukce truhlářské</t>
  </si>
  <si>
    <t>120</t>
  </si>
  <si>
    <t>766421213</t>
  </si>
  <si>
    <t>Montáž obložení podhledů jednoduchých palubkami z měkkého dřeva š do 100 mm</t>
  </si>
  <si>
    <t>1933425991</t>
  </si>
  <si>
    <t>"pohled V, Z"</t>
  </si>
  <si>
    <t>13,50*2*(0,50+0,25)</t>
  </si>
  <si>
    <t>0,50*(0,25+0,50)/2*4</t>
  </si>
  <si>
    <t>121</t>
  </si>
  <si>
    <t>-1705325567</t>
  </si>
  <si>
    <t>21*1,10</t>
  </si>
  <si>
    <t>122</t>
  </si>
  <si>
    <t>766427112</t>
  </si>
  <si>
    <t>Montáž obložení podhledů podkladového roštu</t>
  </si>
  <si>
    <t>-413278609</t>
  </si>
  <si>
    <t>1,25*30</t>
  </si>
  <si>
    <t>123</t>
  </si>
  <si>
    <t>605141130</t>
  </si>
  <si>
    <t>řezivo jehličnaté,střešní latě impregnované dl 2 - 3,5 m</t>
  </si>
  <si>
    <t>1753889802</t>
  </si>
  <si>
    <t>37,50*0,04*0,06*1,10</t>
  </si>
  <si>
    <t>124</t>
  </si>
  <si>
    <t>766622132</t>
  </si>
  <si>
    <t>Montáž plastových oken plochy přes 1 m2 otevíravých výšky do 2,5 m s rámem do zdiva</t>
  </si>
  <si>
    <t>-880028544</t>
  </si>
  <si>
    <t>125</t>
  </si>
  <si>
    <t>611305900</t>
  </si>
  <si>
    <t>okno dvoukřídlové otvíravé a sklápěcí OS2A 150x120 cm</t>
  </si>
  <si>
    <t>559686143</t>
  </si>
  <si>
    <t>126</t>
  </si>
  <si>
    <t>766660001</t>
  </si>
  <si>
    <t>Montáž dveřních křídel otvíravých 1křídlových š do 0,8 m do ocelové zárubně</t>
  </si>
  <si>
    <t>-273469781</t>
  </si>
  <si>
    <t>127</t>
  </si>
  <si>
    <t>611601920</t>
  </si>
  <si>
    <t>dveře dřevěné vnitřní hladké plné 1křídlové bílé 80x197 cm KLASIK</t>
  </si>
  <si>
    <t>-600488996</t>
  </si>
  <si>
    <t>128</t>
  </si>
  <si>
    <t>766694112</t>
  </si>
  <si>
    <t>Montáž parapetních desek dřevěných nebo plastových šířky do 30 cm délky do 1,6 m</t>
  </si>
  <si>
    <t>-2083554309</t>
  </si>
  <si>
    <t>129</t>
  </si>
  <si>
    <t>611444020</t>
  </si>
  <si>
    <t>parapet plastový vnitřní - Deceuninck komůrkový 30,5 x 2 x 100 cm</t>
  </si>
  <si>
    <t>-1466612835</t>
  </si>
  <si>
    <t>1,25</t>
  </si>
  <si>
    <t>130</t>
  </si>
  <si>
    <t>611444150</t>
  </si>
  <si>
    <t>koncovka k parapetu plastovému vnitřnímu 1 pár</t>
  </si>
  <si>
    <t>-507672752</t>
  </si>
  <si>
    <t>131</t>
  </si>
  <si>
    <t>998766101</t>
  </si>
  <si>
    <t>Přesun hmot tonážní pro konstrukce truhlářské v objektech v do 6 m</t>
  </si>
  <si>
    <t>802097443</t>
  </si>
  <si>
    <t>767</t>
  </si>
  <si>
    <t>Konstrukce zámečnické</t>
  </si>
  <si>
    <t>132</t>
  </si>
  <si>
    <t>767210153</t>
  </si>
  <si>
    <t>Montáž schodišťových stupňů ocelových rovných nebo vřetenových  svařováním</t>
  </si>
  <si>
    <t>-877160299</t>
  </si>
  <si>
    <t>133</t>
  </si>
  <si>
    <t>553471360</t>
  </si>
  <si>
    <t>stupeň schodišťový svařovaný PZN velikost 40/3 mm 1200 x 270 mm</t>
  </si>
  <si>
    <t>411337681</t>
  </si>
  <si>
    <t>158</t>
  </si>
  <si>
    <t>76729RS</t>
  </si>
  <si>
    <t>Schodišťová konstrukce, žárově PZ</t>
  </si>
  <si>
    <t>kpl</t>
  </si>
  <si>
    <t>-665790062</t>
  </si>
  <si>
    <t>157</t>
  </si>
  <si>
    <t>76729RZ</t>
  </si>
  <si>
    <t>Zábradlí, schodišťové a podestové, žárově PZ, M+D</t>
  </si>
  <si>
    <t>466290926</t>
  </si>
  <si>
    <t xml:space="preserve">"odhad " 8,5 </t>
  </si>
  <si>
    <t>134</t>
  </si>
  <si>
    <t>767590110</t>
  </si>
  <si>
    <t>Montáž podlahového roštu svařovaného</t>
  </si>
  <si>
    <t>-1343094181</t>
  </si>
  <si>
    <t>11,00*17+46</t>
  </si>
  <si>
    <t>135</t>
  </si>
  <si>
    <t>553470780</t>
  </si>
  <si>
    <t>rošt podlahový svařovaný PZN velikost 40/3 mm 1100 x 1000 mm</t>
  </si>
  <si>
    <t>-1804937163</t>
  </si>
  <si>
    <t>159</t>
  </si>
  <si>
    <t>76763RMO</t>
  </si>
  <si>
    <t>Okenní mříž pevná, žárově PZ, vel. 1700x1450</t>
  </si>
  <si>
    <t>-951771727</t>
  </si>
  <si>
    <t>136</t>
  </si>
  <si>
    <t>767640111</t>
  </si>
  <si>
    <t>Montáž dveří ocelových vchodových jednokřídlových bez nadsvětlíku</t>
  </si>
  <si>
    <t>2118023458</t>
  </si>
  <si>
    <t>137</t>
  </si>
  <si>
    <t>553411560</t>
  </si>
  <si>
    <t>dveře ocelové, jednokřídlé 90 x 197 cm, vč. zárubně a kování</t>
  </si>
  <si>
    <t>1253678416</t>
  </si>
  <si>
    <t>138</t>
  </si>
  <si>
    <t>767651111</t>
  </si>
  <si>
    <t>Montáž vrat garážových sekčních zajížděcích pod strop plochy do 6 m2</t>
  </si>
  <si>
    <t>-346927763</t>
  </si>
  <si>
    <t>139</t>
  </si>
  <si>
    <t>553458720</t>
  </si>
  <si>
    <t>vrata garážová ocelová  zateplená  2500 x 2280 mm</t>
  </si>
  <si>
    <t>867904318</t>
  </si>
  <si>
    <t>140</t>
  </si>
  <si>
    <t>767651113</t>
  </si>
  <si>
    <t>Montáž vrat garážových sekčních zajížděcích pod strop plochy do 13 m2</t>
  </si>
  <si>
    <t>1837539879</t>
  </si>
  <si>
    <t>141</t>
  </si>
  <si>
    <t>553447130</t>
  </si>
  <si>
    <t>vrata garážová ocelová zateplená 3500 x 3530 cm</t>
  </si>
  <si>
    <t>-1651583665</t>
  </si>
  <si>
    <t>vrata garážová ocelová 350 x 353 cm</t>
  </si>
  <si>
    <t>142</t>
  </si>
  <si>
    <t>767651126</t>
  </si>
  <si>
    <t xml:space="preserve">Montáž elektrického stropního pohonu vrat garážových sekčních </t>
  </si>
  <si>
    <t>1706738041</t>
  </si>
  <si>
    <t>1+2</t>
  </si>
  <si>
    <t>143</t>
  </si>
  <si>
    <t>553458770</t>
  </si>
  <si>
    <t>příslušenství garážových vrat pohon stropní elektrický do 6 m2 EOS</t>
  </si>
  <si>
    <t>434505657</t>
  </si>
  <si>
    <t>144</t>
  </si>
  <si>
    <t>553458780</t>
  </si>
  <si>
    <t>příslušenství garážových vrat pohon stropní elektrický nad 6 m2 TIR 120</t>
  </si>
  <si>
    <t>-1166201416</t>
  </si>
  <si>
    <t>145</t>
  </si>
  <si>
    <t>998767101</t>
  </si>
  <si>
    <t>Přesun hmot tonážní pro zámečnické konstrukce v objektech v do 6 m</t>
  </si>
  <si>
    <t>-797504298</t>
  </si>
  <si>
    <t>783</t>
  </si>
  <si>
    <t>Dokončovací práce - nátěry</t>
  </si>
  <si>
    <t>146</t>
  </si>
  <si>
    <t>783113101</t>
  </si>
  <si>
    <t>Jednonásobný napouštěcí syntetický nátěr truhlářských konstrukcí</t>
  </si>
  <si>
    <t>1010577881</t>
  </si>
  <si>
    <t>21,00+20,10</t>
  </si>
  <si>
    <t>147</t>
  </si>
  <si>
    <t>783118211</t>
  </si>
  <si>
    <t>Lakovací dvojnásobný syntetický nátěr truhlářských konstrukcí s mezibroušením</t>
  </si>
  <si>
    <t>-1609222983</t>
  </si>
  <si>
    <t>41,10</t>
  </si>
  <si>
    <t>148</t>
  </si>
  <si>
    <t>783314101</t>
  </si>
  <si>
    <t>Základní jednonásobný syntetický nátěr zámečnických konstrukcí</t>
  </si>
  <si>
    <t>436596344</t>
  </si>
  <si>
    <t>149</t>
  </si>
  <si>
    <t>783317101</t>
  </si>
  <si>
    <t>Krycí jednonásobný syntetický standardní nátěr zámečnických konstrukcí</t>
  </si>
  <si>
    <t>-1427325288</t>
  </si>
  <si>
    <t>150</t>
  </si>
  <si>
    <t>783322101</t>
  </si>
  <si>
    <t>Tmelení včetně přebroušení zámečnických konstrukcí disperzním tmelem</t>
  </si>
  <si>
    <t>1679619370</t>
  </si>
  <si>
    <t>"zárubně"</t>
  </si>
  <si>
    <t>(0,80+1,97*2)*0,26</t>
  </si>
  <si>
    <t>(0,90+1,97*2)*0,26</t>
  </si>
  <si>
    <t>151</t>
  </si>
  <si>
    <t>783827101</t>
  </si>
  <si>
    <t>Krycí jednonásobný akrylátový nátěr hladkých povrchů</t>
  </si>
  <si>
    <t>1061441947</t>
  </si>
  <si>
    <t>784</t>
  </si>
  <si>
    <t>Dokončovací práce - malby a tapety</t>
  </si>
  <si>
    <t>152</t>
  </si>
  <si>
    <t>784181101</t>
  </si>
  <si>
    <t>Základní akrylátová jednonásobná penetrace podkladu v místnostech výšky do 3,80m</t>
  </si>
  <si>
    <t>-259653355</t>
  </si>
  <si>
    <t>153</t>
  </si>
  <si>
    <t>784221101</t>
  </si>
  <si>
    <t>Dvojnásobné bílé malby  ze směsí za sucha dobře otěruvzdorných v místnostech do 3,80 m</t>
  </si>
  <si>
    <t>1338550302</t>
  </si>
  <si>
    <t>72,00+258,993</t>
  </si>
  <si>
    <t>0160810-2 - Zpevněné plochy</t>
  </si>
  <si>
    <t xml:space="preserve">    5 - Komunikace pozemní</t>
  </si>
  <si>
    <t>12*</t>
  </si>
  <si>
    <t>1991235204</t>
  </si>
  <si>
    <t>((12,00-0,5)*14,65-0,8*4,5+0,82*1,15)*0,3</t>
  </si>
  <si>
    <t>122201101</t>
  </si>
  <si>
    <t>Odkopávky a prokopávky nezapažené v hornině tř. 3 objem do 100 m3</t>
  </si>
  <si>
    <t>-1335067524</t>
  </si>
  <si>
    <t>((12,00-0,5)*14,65-0,8*4,5+0,82*1,15)*0,2</t>
  </si>
  <si>
    <t>1120962765</t>
  </si>
  <si>
    <t>33,164</t>
  </si>
  <si>
    <t>-429711132</t>
  </si>
  <si>
    <t>49,745+33,164</t>
  </si>
  <si>
    <t>-455482694</t>
  </si>
  <si>
    <t>(12,00-0,5)*14,65-0,8*4,5+0,82*1,15</t>
  </si>
  <si>
    <t>Komunikace pozemní</t>
  </si>
  <si>
    <t>564231111</t>
  </si>
  <si>
    <t>Podklad nebo podsyp ze štěrkopísku ŠP tl 100 mm</t>
  </si>
  <si>
    <t>1559135404</t>
  </si>
  <si>
    <t>5647311R08</t>
  </si>
  <si>
    <t>Podklad z kameniva hrubého drceného vel. 8-16 mm tl 100 mm</t>
  </si>
  <si>
    <t>1044187793</t>
  </si>
  <si>
    <t>5647311R16</t>
  </si>
  <si>
    <t>Podklad z kameniva hrubého drceného vel. 16-32mm tl 100 mm</t>
  </si>
  <si>
    <t>1304766102</t>
  </si>
  <si>
    <t>165,818</t>
  </si>
  <si>
    <t>564761111</t>
  </si>
  <si>
    <t>Podklad z kameniva hrubého drceného vel. 32-63 mm tl 200 mm</t>
  </si>
  <si>
    <t>2087889237</t>
  </si>
  <si>
    <t>596212212</t>
  </si>
  <si>
    <t>Kladení zámkové dlažby pozemních komunikací tl 80 mm skupiny A pl do 300 m2</t>
  </si>
  <si>
    <t>299567917</t>
  </si>
  <si>
    <t>592453000</t>
  </si>
  <si>
    <t>dlažba se zámkem BEST-BEATON 20x16,5x8 cm přírodní</t>
  </si>
  <si>
    <t>732051264</t>
  </si>
  <si>
    <t>165,818*1,01 'Přepočtené koeficientem množství</t>
  </si>
  <si>
    <t>916131213</t>
  </si>
  <si>
    <t>Osazení silničního obrubníku betonového stojatého s boční opěrou do lože z betonu prostého</t>
  </si>
  <si>
    <t>1342082446</t>
  </si>
  <si>
    <t>1,15+12+(12-4,5)+14,65</t>
  </si>
  <si>
    <t>592175040</t>
  </si>
  <si>
    <t>obrubník BEST-MONO II, 100x15/12x25 cm, přírodní</t>
  </si>
  <si>
    <t>2027204628</t>
  </si>
  <si>
    <t>35,3*1,01 'Přepočtené koeficientem množství</t>
  </si>
  <si>
    <t>998223011</t>
  </si>
  <si>
    <t>Přesun hmot pro pozemní komunikace s krytem dlážděným</t>
  </si>
  <si>
    <t>1742279422</t>
  </si>
  <si>
    <t>1) Rekapitulace stavby</t>
  </si>
  <si>
    <t>2) Rekapitulace objektů stavby a soupisů prací</t>
  </si>
  <si>
    <t>/</t>
  </si>
  <si>
    <t>1) Krycí list soupisu</t>
  </si>
  <si>
    <t>2) Rekapitulace</t>
  </si>
  <si>
    <t>3) Soupis prací</t>
  </si>
  <si>
    <t>Rekapitulace stavby</t>
  </si>
  <si>
    <t>Struktura údajů, formát souboru a metodika pro zpracování</t>
  </si>
  <si>
    <t>Struktura</t>
  </si>
  <si>
    <t>Soubor je složen ze záložky Rekapitulace stavby a záložek s názvem soupisu prací pro jednotlivé objekty ve formátu XLS. Každá ze záložek přitom obsahuje</t>
  </si>
  <si>
    <t>ještě samostatné sestavy vymezené orámovaním a nadpisem sestavy.</t>
  </si>
  <si>
    <r>
      <rPr>
        <i/>
        <sz val="9"/>
        <rFont val="Trebuchet MS"/>
        <family val="2"/>
        <charset val="238"/>
      </rPr>
      <t xml:space="preserve">Rekapitulace stavby </t>
    </r>
    <r>
      <rPr>
        <sz val="9"/>
        <rFont val="Trebuchet MS"/>
        <family val="2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</si>
  <si>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family val="2"/>
        <charset val="238"/>
      </rPr>
      <t>Rekapitulace stavby</t>
    </r>
    <r>
      <rPr>
        <sz val="9"/>
        <rFont val="Trebuchet MS"/>
        <family val="2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</si>
  <si>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</si>
  <si>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b/>
        <sz val="9"/>
        <rFont val="Trebuchet MS"/>
        <family val="2"/>
        <charset val="238"/>
      </rPr>
      <t>Rekapitulace objektů stavby a soupisů prací</t>
    </r>
    <r>
      <rPr>
        <sz val="9"/>
        <rFont val="Trebuchet MS"/>
        <family val="2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</si>
  <si>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</si>
  <si>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</si>
  <si>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</si>
  <si>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</si>
  <si>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</si>
  <si>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</si>
  <si>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</si>
  <si>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</si>
  <si>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</si>
  <si>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</si>
  <si>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</si>
  <si>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</si>
  <si>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</si>
  <si>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9"/>
        <rFont val="Trebuchet MS"/>
        <family val="2"/>
        <charset val="238"/>
      </rPr>
      <t xml:space="preserve">Soupis prací </t>
    </r>
    <r>
      <rPr>
        <sz val="9"/>
        <rFont val="Trebuchet MS"/>
        <family val="2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</si>
  <si>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</si>
  <si>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family val="2"/>
        <charset val="238"/>
      </rPr>
      <t>Krycí list soupisu</t>
    </r>
    <r>
      <rPr>
        <sz val="9"/>
        <rFont val="Trebuchet MS"/>
        <family val="2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</si>
  <si>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</si>
  <si>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family val="2"/>
        <charset val="238"/>
      </rPr>
      <t>Rekapitulace členění soupisu prací</t>
    </r>
    <r>
      <rPr>
        <sz val="9"/>
        <rFont val="Trebuchet MS"/>
        <family val="2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</si>
  <si>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</si>
  <si>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family val="2"/>
        <charset val="238"/>
      </rPr>
      <t xml:space="preserve">Soupis prací </t>
    </r>
    <r>
      <rPr>
        <sz val="9"/>
        <rFont val="Trebuchet MS"/>
        <family val="2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</si>
  <si>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</si>
  <si>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</si>
  <si>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</si>
  <si>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</si>
  <si>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</si>
  <si>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</si>
  <si>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</si>
  <si>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</si>
  <si>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</si>
  <si>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</si>
  <si>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</si>
  <si>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</si>
  <si>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</si>
  <si>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</si>
  <si>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</si>
  <si>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</si>
  <si>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</si>
  <si>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</si>
  <si>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</si>
  <si>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</si>
  <si>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</si>
  <si>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</si>
  <si>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</si>
  <si>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</si>
  <si>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</si>
  <si>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</si>
  <si>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</si>
  <si>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</si>
  <si>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</si>
  <si>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</si>
  <si>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</si>
  <si>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</si>
  <si>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</si>
  <si>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</si>
  <si>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</si>
  <si>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</si>
  <si>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</si>
  <si>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</si>
  <si>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</si>
  <si>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</si>
  <si>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</si>
  <si>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</si>
  <si>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</si>
  <si>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</si>
  <si>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</si>
  <si>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</si>
  <si>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</si>
  <si>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</si>
  <si>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</si>
  <si>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</si>
  <si>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</si>
  <si>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</si>
  <si>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</si>
  <si>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</si>
  <si>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</si>
  <si>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</si>
  <si>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</si>
  <si>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</si>
  <si>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</si>
  <si>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</si>
  <si>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</si>
  <si>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</si>
  <si>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</si>
  <si>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</si>
  <si>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</si>
  <si>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</si>
  <si>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</si>
  <si>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</si>
  <si>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</si>
  <si>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</si>
  <si>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</si>
  <si>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</si>
  <si>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</si>
  <si>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</si>
  <si>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</si>
  <si>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</si>
  <si>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</si>
  <si>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</si>
  <si>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</si>
  <si>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</si>
  <si>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</si>
  <si>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</si>
  <si>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</si>
  <si>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</si>
  <si>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</si>
  <si>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</si>
  <si>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</si>
  <si>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</si>
  <si>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</si>
  <si>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</si>
  <si>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</si>
  <si>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</si>
  <si>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</si>
  <si>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</si>
  <si>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</si>
  <si>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</si>
  <si>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</si>
  <si>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</si>
  <si>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</si>
  <si>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</si>
  <si>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</si>
  <si>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</si>
  <si>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</si>
  <si>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</si>
  <si>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</si>
  <si>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</si>
  <si>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</si>
  <si>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</si>
  <si>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</si>
  <si>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</si>
  <si>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</si>
  <si>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</si>
  <si>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</si>
  <si>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</si>
  <si>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</si>
  <si>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</si>
  <si>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</si>
  <si>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</si>
  <si>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</si>
  <si>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</si>
  <si>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</si>
  <si>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</si>
  <si>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</si>
  <si>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</si>
  <si>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</si>
  <si>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</si>
  <si>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</si>
  <si>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</si>
  <si>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</si>
  <si>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</si>
  <si>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</si>
  <si>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Datová věta</t>
  </si>
  <si>
    <t>Typ věty</t>
  </si>
  <si>
    <t>Hodnota</t>
  </si>
  <si>
    <t>Význam</t>
  </si>
  <si>
    <t>eGSazbaDPH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</si>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</sst>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11"/>
      <name val="Calibri"/>
      <family val="2"/>
    </font>
    <font>
      <sz val="8"/>
      <name val="Trebuchet MS"/>
      <family val="2"/>
    </font>
    <font>
      <sz val="9"/>
      <name val="Trebuchet MS"/>
      <family val="2"/>
    </font>
    <font>
      <b/>
      <sz val="12"/>
      <name val="Trebuchet MS"/>
      <family val="2"/>
    </font>
    <font>
      <sz val="11"/>
      <name val="Trebuchet MS"/>
      <family val="2"/>
    </font>
    <font>
      <b/>
      <sz val="16"/>
      <name val="Trebuchet MS"/>
      <family val="2"/>
    </font>
    <font>
      <b/>
      <sz val="10"/>
      <name val="Trebuchet MS"/>
      <family val="2"/>
    </font>
    <font>
      <b/>
      <sz val="9"/>
      <name val="Trebuchet MS"/>
      <family val="2"/>
    </font>
    <font>
      <sz val="12"/>
      <name val="Trebuchet MS"/>
      <family val="2"/>
    </font>
    <font>
      <b/>
      <sz val="11"/>
      <name val="Trebuchet MS"/>
      <family val="2"/>
    </font>
    <font>
      <b/>
      <sz val="8"/>
      <name val="Trebuchet MS"/>
      <family val="2"/>
    </font>
    <font>
      <sz val="7"/>
      <name val="Trebuchet MS"/>
      <family val="2"/>
    </font>
    <font>
      <sz val="8"/>
      <name val="Trebuchet MS"/>
      <family val="2"/>
      <charset val="238"/>
    </font>
    <font>
      <sz val="10"/>
      <name val="Trebuchet MS"/>
      <family val="2"/>
      <charset val="238"/>
    </font>
    <font>
      <sz val="8"/>
      <name val="Trebuchet MS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9"/>
      <name val="Trebuchet MS"/>
      <family val="2"/>
      <charset val="238"/>
    </font>
    <font>
      <i/>
      <sz val="9"/>
      <name val="Trebuchet MS"/>
      <family val="2"/>
      <charset val="238"/>
    </font>
    <font>
      <b/>
      <sz val="9"/>
      <name val="Trebuchet MS"/>
      <family val="2"/>
      <charset val="238"/>
    </font>
    <font>
      <sz val="11"/>
      <name val="Trebuchet MS"/>
      <family val="2"/>
      <charset val="238"/>
    </font>
    <font>
      <u/>
      <sz val="11"/>
      <color theme="10"/>
      <name val="Calibri"/>
      <family val="2"/>
    </font>
    <font>
      <sz val="8"/>
      <color rgb="FF969696"/>
      <name val="Trebuchet MS"/>
      <family val="2"/>
    </font>
    <font>
      <sz val="12"/>
      <color rgb="FF003366"/>
      <name val="Trebuchet MS"/>
      <family val="2"/>
    </font>
    <font>
      <sz val="10"/>
      <color rgb="FF003366"/>
      <name val="Trebuchet MS"/>
      <family val="2"/>
    </font>
    <font>
      <sz val="8"/>
      <color rgb="FF003366"/>
      <name val="Trebuchet MS"/>
      <family val="2"/>
    </font>
    <font>
      <sz val="8"/>
      <color rgb="FF800080"/>
      <name val="Trebuchet MS"/>
      <family val="2"/>
    </font>
    <font>
      <sz val="8"/>
      <color rgb="FF505050"/>
      <name val="Trebuchet MS"/>
      <family val="2"/>
    </font>
    <font>
      <sz val="8"/>
      <color rgb="FFFF0000"/>
      <name val="Trebuchet MS"/>
      <family val="2"/>
    </font>
    <font>
      <sz val="8"/>
      <color rgb="FF0000A8"/>
      <name val="Trebuchet MS"/>
      <family val="2"/>
    </font>
    <font>
      <sz val="8"/>
      <color rgb="FFFAE682"/>
      <name val="Trebuchet MS"/>
      <family val="2"/>
    </font>
    <font>
      <sz val="8"/>
      <color rgb="FF3366FF"/>
      <name val="Trebuchet MS"/>
      <family val="2"/>
    </font>
    <font>
      <b/>
      <sz val="12"/>
      <color rgb="FF969696"/>
      <name val="Trebuchet MS"/>
      <family val="2"/>
    </font>
    <font>
      <sz val="9"/>
      <color rgb="FF969696"/>
      <name val="Trebuchet MS"/>
      <family val="2"/>
    </font>
    <font>
      <b/>
      <sz val="12"/>
      <color rgb="FF960000"/>
      <name val="Trebuchet MS"/>
      <family val="2"/>
    </font>
    <font>
      <sz val="12"/>
      <color rgb="FF969696"/>
      <name val="Trebuchet MS"/>
      <family val="2"/>
    </font>
    <font>
      <b/>
      <sz val="11"/>
      <color rgb="FF003366"/>
      <name val="Trebuchet MS"/>
      <family val="2"/>
    </font>
    <font>
      <sz val="11"/>
      <color rgb="FF003366"/>
      <name val="Trebuchet MS"/>
      <family val="2"/>
    </font>
    <font>
      <sz val="11"/>
      <color rgb="FF969696"/>
      <name val="Trebuchet MS"/>
      <family val="2"/>
    </font>
    <font>
      <b/>
      <sz val="12"/>
      <color rgb="FF800000"/>
      <name val="Trebuchet MS"/>
      <family val="2"/>
    </font>
    <font>
      <sz val="9"/>
      <color rgb="FF000000"/>
      <name val="Trebuchet MS"/>
      <family val="2"/>
    </font>
    <font>
      <sz val="8"/>
      <color rgb="FF960000"/>
      <name val="Trebuchet MS"/>
      <family val="2"/>
    </font>
    <font>
      <sz val="7"/>
      <color rgb="FF969696"/>
      <name val="Trebuchet MS"/>
      <family val="2"/>
    </font>
    <font>
      <i/>
      <sz val="8"/>
      <color rgb="FF0000FF"/>
      <name val="Trebuchet MS"/>
      <family val="2"/>
    </font>
    <font>
      <i/>
      <sz val="7"/>
      <color rgb="FF969696"/>
      <name val="Trebuchet MS"/>
      <family val="2"/>
    </font>
    <font>
      <sz val="18"/>
      <color theme="10"/>
      <name val="Wingdings 2"/>
      <family val="1"/>
      <charset val="2"/>
    </font>
    <font>
      <sz val="10"/>
      <color rgb="FF960000"/>
      <name val="Trebuchet MS"/>
      <family val="2"/>
      <charset val="238"/>
    </font>
    <font>
      <u/>
      <sz val="10"/>
      <color theme="10"/>
      <name val="Trebuchet MS"/>
      <family val="2"/>
      <charset val="238"/>
    </font>
    <font>
      <b/>
      <sz val="8"/>
      <color rgb="FF969696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AE682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C0C0C0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dotted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dotted">
        <color rgb="FF969696"/>
      </top>
      <bottom/>
      <diagonal/>
    </border>
    <border>
      <left/>
      <right style="dotted">
        <color rgb="FF969696"/>
      </right>
      <top style="dotted">
        <color rgb="FF969696"/>
      </top>
      <bottom/>
      <diagonal/>
    </border>
    <border>
      <left style="dotted">
        <color rgb="FF969696"/>
      </left>
      <right/>
      <top/>
      <bottom/>
      <diagonal/>
    </border>
    <border>
      <left/>
      <right style="dotted">
        <color rgb="FF969696"/>
      </right>
      <top/>
      <bottom/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969696"/>
      </left>
      <right/>
      <top style="dotted">
        <color rgb="FF969696"/>
      </top>
      <bottom style="dotted">
        <color rgb="FF969696"/>
      </bottom>
      <diagonal/>
    </border>
    <border>
      <left/>
      <right/>
      <top style="dotted">
        <color rgb="FF969696"/>
      </top>
      <bottom style="dotted">
        <color rgb="FF969696"/>
      </bottom>
      <diagonal/>
    </border>
    <border>
      <left/>
      <right style="dotted">
        <color rgb="FF969696"/>
      </right>
      <top style="dotted">
        <color rgb="FF969696"/>
      </top>
      <bottom style="dotted">
        <color rgb="FF969696"/>
      </bottom>
      <diagonal/>
    </border>
    <border>
      <left style="dotted">
        <color rgb="FF969696"/>
      </left>
      <right/>
      <top style="dotted">
        <color rgb="FF969696"/>
      </top>
      <bottom/>
      <diagonal/>
    </border>
    <border>
      <left style="dotted">
        <color rgb="FF969696"/>
      </left>
      <right/>
      <top/>
      <bottom style="dotted">
        <color rgb="FF969696"/>
      </bottom>
      <diagonal/>
    </border>
    <border>
      <left/>
      <right/>
      <top/>
      <bottom style="dotted">
        <color rgb="FF969696"/>
      </bottom>
      <diagonal/>
    </border>
    <border>
      <left/>
      <right style="dotted">
        <color rgb="FF969696"/>
      </right>
      <top/>
      <bottom style="dotted">
        <color rgb="FF969696"/>
      </bottom>
      <diagonal/>
    </border>
    <border>
      <left/>
      <right style="thin">
        <color rgb="FF000000"/>
      </right>
      <top style="dotted">
        <color rgb="FF969696"/>
      </top>
      <bottom/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969696"/>
      </left>
      <right style="dotted">
        <color rgb="FF969696"/>
      </right>
      <top style="dotted">
        <color rgb="FF969696"/>
      </top>
      <bottom style="dotted">
        <color rgb="FF969696"/>
      </bottom>
      <diagonal/>
    </border>
  </borders>
  <cellStyleXfs count="3">
    <xf numFmtId="0" fontId="0" fillId="0" borderId="0"/>
    <xf numFmtId="0" fontId="21" fillId="0" borderId="0" applyNumberFormat="0" applyFill="0" applyBorder="0" applyAlignment="0" applyProtection="0"/>
    <xf numFmtId="0" fontId="14" fillId="0" borderId="0" applyAlignment="0">
      <alignment vertical="top" wrapText="1"/>
      <protection locked="0"/>
    </xf>
  </cellStyleXfs>
  <cellXfs count="383">
    <xf numFmtId="0" fontId="1" fillId="0" borderId="0" xfId="0" applyFont="1"/>
    <xf numFmtId="0" fontId="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5" fillId="0" borderId="0" xfId="0" applyFont="1" applyAlignment="1"/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3" borderId="0" xfId="0" applyFont="1" applyFill="1" applyAlignment="1">
      <alignment horizontal="left" vertical="center"/>
    </xf>
    <xf numFmtId="0" fontId="1" fillId="3" borderId="0" xfId="0" applyFont="1" applyFill="1"/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 applyBorder="1"/>
    <xf numFmtId="0" fontId="5" fillId="0" borderId="0" xfId="0" applyFont="1" applyBorder="1" applyAlignment="1">
      <alignment horizontal="left" vertical="center"/>
    </xf>
    <xf numFmtId="0" fontId="1" fillId="0" borderId="13" xfId="0" applyFont="1" applyBorder="1"/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33" fillId="0" borderId="0" xfId="0" applyFont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left" vertical="center"/>
      <protection locked="0"/>
    </xf>
    <xf numFmtId="49" fontId="2" fillId="2" borderId="0" xfId="0" applyNumberFormat="1" applyFont="1" applyFill="1" applyBorder="1" applyAlignment="1" applyProtection="1">
      <alignment horizontal="left" vertical="center"/>
      <protection locked="0"/>
    </xf>
    <xf numFmtId="0" fontId="1" fillId="0" borderId="14" xfId="0" applyFont="1" applyBorder="1"/>
    <xf numFmtId="0" fontId="1" fillId="0" borderId="1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22" fillId="0" borderId="0" xfId="0" applyFont="1" applyBorder="1" applyAlignment="1">
      <alignment horizontal="right" vertical="center"/>
    </xf>
    <xf numFmtId="0" fontId="22" fillId="0" borderId="12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2" fillId="0" borderId="13" xfId="0" applyFont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3" fillId="4" borderId="16" xfId="0" applyFont="1" applyFill="1" applyBorder="1" applyAlignment="1">
      <alignment horizontal="left" vertical="center"/>
    </xf>
    <xf numFmtId="0" fontId="1" fillId="4" borderId="17" xfId="0" applyFont="1" applyFill="1" applyBorder="1" applyAlignment="1">
      <alignment vertical="center"/>
    </xf>
    <xf numFmtId="0" fontId="3" fillId="4" borderId="17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5" borderId="17" xfId="0" applyFont="1" applyFill="1" applyBorder="1" applyAlignment="1">
      <alignment vertical="center"/>
    </xf>
    <xf numFmtId="0" fontId="2" fillId="5" borderId="25" xfId="0" applyFont="1" applyFill="1" applyBorder="1" applyAlignment="1">
      <alignment horizontal="center" vertical="center"/>
    </xf>
    <xf numFmtId="0" fontId="33" fillId="0" borderId="26" xfId="0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5" fillId="0" borderId="23" xfId="0" applyNumberFormat="1" applyFont="1" applyBorder="1" applyAlignment="1">
      <alignment vertical="center"/>
    </xf>
    <xf numFmtId="4" fontId="35" fillId="0" borderId="0" xfId="0" applyNumberFormat="1" applyFont="1" applyBorder="1" applyAlignment="1">
      <alignment vertical="center"/>
    </xf>
    <xf numFmtId="166" fontId="35" fillId="0" borderId="0" xfId="0" applyNumberFormat="1" applyFont="1" applyBorder="1" applyAlignment="1">
      <alignment vertical="center"/>
    </xf>
    <xf numFmtId="4" fontId="35" fillId="0" borderId="24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4" fillId="0" borderId="12" xfId="0" applyFont="1" applyBorder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" fontId="38" fillId="0" borderId="23" xfId="0" applyNumberFormat="1" applyFont="1" applyBorder="1" applyAlignment="1">
      <alignment vertical="center"/>
    </xf>
    <xf numFmtId="4" fontId="38" fillId="0" borderId="0" xfId="0" applyNumberFormat="1" applyFont="1" applyBorder="1" applyAlignment="1">
      <alignment vertical="center"/>
    </xf>
    <xf numFmtId="166" fontId="38" fillId="0" borderId="0" xfId="0" applyNumberFormat="1" applyFont="1" applyBorder="1" applyAlignment="1">
      <alignment vertical="center"/>
    </xf>
    <xf numFmtId="4" fontId="38" fillId="0" borderId="24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" fontId="38" fillId="0" borderId="30" xfId="0" applyNumberFormat="1" applyFont="1" applyBorder="1" applyAlignment="1">
      <alignment vertical="center"/>
    </xf>
    <xf numFmtId="4" fontId="38" fillId="0" borderId="31" xfId="0" applyNumberFormat="1" applyFont="1" applyBorder="1" applyAlignment="1">
      <alignment vertical="center"/>
    </xf>
    <xf numFmtId="166" fontId="38" fillId="0" borderId="31" xfId="0" applyNumberFormat="1" applyFont="1" applyBorder="1" applyAlignment="1">
      <alignment vertical="center"/>
    </xf>
    <xf numFmtId="4" fontId="38" fillId="0" borderId="32" xfId="0" applyNumberFormat="1" applyFont="1" applyBorder="1" applyAlignment="1">
      <alignment vertical="center"/>
    </xf>
    <xf numFmtId="0" fontId="1" fillId="0" borderId="0" xfId="0" applyFont="1" applyProtection="1">
      <protection locked="0"/>
    </xf>
    <xf numFmtId="0" fontId="1" fillId="0" borderId="10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33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>
      <alignment horizontal="left" vertical="center"/>
    </xf>
    <xf numFmtId="0" fontId="1" fillId="0" borderId="1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13" xfId="0" applyFont="1" applyBorder="1" applyAlignment="1">
      <alignment vertical="center" wrapText="1"/>
    </xf>
    <xf numFmtId="0" fontId="1" fillId="0" borderId="21" xfId="0" applyFont="1" applyBorder="1" applyAlignment="1" applyProtection="1">
      <alignment vertical="center"/>
      <protection locked="0"/>
    </xf>
    <xf numFmtId="0" fontId="1" fillId="0" borderId="33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4" fontId="34" fillId="0" borderId="0" xfId="0" applyNumberFormat="1" applyFont="1" applyBorder="1" applyAlignment="1">
      <alignment vertical="center"/>
    </xf>
    <xf numFmtId="0" fontId="22" fillId="0" borderId="0" xfId="0" applyFont="1" applyBorder="1" applyAlignment="1" applyProtection="1">
      <alignment horizontal="right" vertical="center"/>
      <protection locked="0"/>
    </xf>
    <xf numFmtId="4" fontId="22" fillId="0" borderId="0" xfId="0" applyNumberFormat="1" applyFont="1" applyBorder="1" applyAlignment="1">
      <alignment vertical="center"/>
    </xf>
    <xf numFmtId="164" fontId="22" fillId="0" borderId="0" xfId="0" applyNumberFormat="1" applyFont="1" applyBorder="1" applyAlignment="1" applyProtection="1">
      <alignment horizontal="right" vertical="center"/>
      <protection locked="0"/>
    </xf>
    <xf numFmtId="0" fontId="1" fillId="5" borderId="0" xfId="0" applyFont="1" applyFill="1" applyBorder="1" applyAlignment="1">
      <alignment vertical="center"/>
    </xf>
    <xf numFmtId="0" fontId="3" fillId="5" borderId="16" xfId="0" applyFont="1" applyFill="1" applyBorder="1" applyAlignment="1">
      <alignment horizontal="left" vertical="center"/>
    </xf>
    <xf numFmtId="0" fontId="3" fillId="5" borderId="17" xfId="0" applyFont="1" applyFill="1" applyBorder="1" applyAlignment="1">
      <alignment horizontal="right" vertical="center"/>
    </xf>
    <xf numFmtId="0" fontId="3" fillId="5" borderId="17" xfId="0" applyFont="1" applyFill="1" applyBorder="1" applyAlignment="1">
      <alignment horizontal="center" vertical="center"/>
    </xf>
    <xf numFmtId="0" fontId="1" fillId="5" borderId="17" xfId="0" applyFont="1" applyFill="1" applyBorder="1" applyAlignment="1" applyProtection="1">
      <alignment vertical="center"/>
      <protection locked="0"/>
    </xf>
    <xf numFmtId="4" fontId="3" fillId="5" borderId="17" xfId="0" applyNumberFormat="1" applyFont="1" applyFill="1" applyBorder="1" applyAlignment="1">
      <alignment vertical="center"/>
    </xf>
    <xf numFmtId="0" fontId="1" fillId="5" borderId="34" xfId="0" applyFont="1" applyFill="1" applyBorder="1" applyAlignment="1">
      <alignment vertical="center"/>
    </xf>
    <xf numFmtId="0" fontId="1" fillId="0" borderId="19" xfId="0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vertical="center"/>
      <protection locked="0"/>
    </xf>
    <xf numFmtId="0" fontId="1" fillId="0" borderId="11" xfId="0" applyFont="1" applyBorder="1" applyAlignment="1">
      <alignment vertical="center"/>
    </xf>
    <xf numFmtId="0" fontId="2" fillId="5" borderId="0" xfId="0" applyFont="1" applyFill="1" applyBorder="1" applyAlignment="1">
      <alignment horizontal="left" vertical="center"/>
    </xf>
    <xf numFmtId="0" fontId="1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>
      <alignment horizontal="right" vertical="center"/>
    </xf>
    <xf numFmtId="0" fontId="1" fillId="5" borderId="13" xfId="0" applyFont="1" applyFill="1" applyBorder="1" applyAlignment="1">
      <alignment vertical="center"/>
    </xf>
    <xf numFmtId="0" fontId="39" fillId="0" borderId="0" xfId="0" applyFont="1" applyBorder="1" applyAlignment="1">
      <alignment horizontal="left" vertical="center"/>
    </xf>
    <xf numFmtId="0" fontId="23" fillId="0" borderId="12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31" xfId="0" applyFont="1" applyBorder="1" applyAlignment="1">
      <alignment horizontal="left" vertical="center"/>
    </xf>
    <xf numFmtId="0" fontId="23" fillId="0" borderId="31" xfId="0" applyFont="1" applyBorder="1" applyAlignment="1">
      <alignment vertical="center"/>
    </xf>
    <xf numFmtId="0" fontId="23" fillId="0" borderId="31" xfId="0" applyFont="1" applyBorder="1" applyAlignment="1" applyProtection="1">
      <alignment vertical="center"/>
      <protection locked="0"/>
    </xf>
    <xf numFmtId="4" fontId="23" fillId="0" borderId="31" xfId="0" applyNumberFormat="1" applyFont="1" applyBorder="1" applyAlignment="1">
      <alignment vertical="center"/>
    </xf>
    <xf numFmtId="0" fontId="23" fillId="0" borderId="13" xfId="0" applyFont="1" applyBorder="1" applyAlignment="1">
      <alignment vertical="center"/>
    </xf>
    <xf numFmtId="0" fontId="24" fillId="0" borderId="12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31" xfId="0" applyFont="1" applyBorder="1" applyAlignment="1">
      <alignment horizontal="left" vertical="center"/>
    </xf>
    <xf numFmtId="0" fontId="24" fillId="0" borderId="31" xfId="0" applyFont="1" applyBorder="1" applyAlignment="1">
      <alignment vertical="center"/>
    </xf>
    <xf numFmtId="0" fontId="24" fillId="0" borderId="31" xfId="0" applyFont="1" applyBorder="1" applyAlignment="1" applyProtection="1">
      <alignment vertical="center"/>
      <protection locked="0"/>
    </xf>
    <xf numFmtId="4" fontId="24" fillId="0" borderId="31" xfId="0" applyNumberFormat="1" applyFont="1" applyBorder="1" applyAlignment="1">
      <alignment vertical="center"/>
    </xf>
    <xf numFmtId="0" fontId="24" fillId="0" borderId="1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3" fillId="0" borderId="0" xfId="0" applyFont="1" applyAlignment="1" applyProtection="1">
      <alignment horizontal="left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40" fillId="5" borderId="27" xfId="0" applyFont="1" applyFill="1" applyBorder="1" applyAlignment="1" applyProtection="1">
      <alignment horizontal="center" vertical="center" wrapText="1"/>
      <protection locked="0"/>
    </xf>
    <xf numFmtId="0" fontId="2" fillId="5" borderId="28" xfId="0" applyFont="1" applyFill="1" applyBorder="1" applyAlignment="1">
      <alignment horizontal="center" vertical="center" wrapText="1"/>
    </xf>
    <xf numFmtId="4" fontId="34" fillId="0" borderId="0" xfId="0" applyNumberFormat="1" applyFont="1" applyAlignment="1"/>
    <xf numFmtId="166" fontId="41" fillId="0" borderId="21" xfId="0" applyNumberFormat="1" applyFont="1" applyBorder="1" applyAlignment="1"/>
    <xf numFmtId="166" fontId="41" fillId="0" borderId="22" xfId="0" applyNumberFormat="1" applyFont="1" applyBorder="1" applyAlignment="1"/>
    <xf numFmtId="4" fontId="10" fillId="0" borderId="0" xfId="0" applyNumberFormat="1" applyFont="1" applyAlignment="1">
      <alignment vertical="center"/>
    </xf>
    <xf numFmtId="0" fontId="25" fillId="0" borderId="12" xfId="0" applyFont="1" applyBorder="1" applyAlignment="1"/>
    <xf numFmtId="0" fontId="25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5" fillId="0" borderId="0" xfId="0" applyFont="1" applyAlignment="1" applyProtection="1">
      <protection locked="0"/>
    </xf>
    <xf numFmtId="4" fontId="23" fillId="0" borderId="0" xfId="0" applyNumberFormat="1" applyFont="1" applyAlignment="1"/>
    <xf numFmtId="0" fontId="25" fillId="0" borderId="23" xfId="0" applyFont="1" applyBorder="1" applyAlignment="1"/>
    <xf numFmtId="0" fontId="25" fillId="0" borderId="0" xfId="0" applyFont="1" applyBorder="1" applyAlignment="1"/>
    <xf numFmtId="166" fontId="25" fillId="0" borderId="0" xfId="0" applyNumberFormat="1" applyFont="1" applyBorder="1" applyAlignment="1"/>
    <xf numFmtId="166" fontId="25" fillId="0" borderId="24" xfId="0" applyNumberFormat="1" applyFont="1" applyBorder="1" applyAlignment="1"/>
    <xf numFmtId="0" fontId="25" fillId="0" borderId="0" xfId="0" applyFont="1" applyAlignment="1">
      <alignment horizontal="center"/>
    </xf>
    <xf numFmtId="4" fontId="25" fillId="0" borderId="0" xfId="0" applyNumberFormat="1" applyFont="1" applyAlignment="1">
      <alignment vertical="center"/>
    </xf>
    <xf numFmtId="0" fontId="25" fillId="0" borderId="0" xfId="0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4" fontId="24" fillId="0" borderId="0" xfId="0" applyNumberFormat="1" applyFont="1" applyBorder="1" applyAlignment="1"/>
    <xf numFmtId="0" fontId="1" fillId="0" borderId="12" xfId="0" applyFont="1" applyBorder="1" applyAlignment="1" applyProtection="1">
      <alignment vertical="center"/>
      <protection locked="0"/>
    </xf>
    <xf numFmtId="0" fontId="1" fillId="0" borderId="35" xfId="0" applyFont="1" applyBorder="1" applyAlignment="1" applyProtection="1">
      <alignment horizontal="center" vertical="center"/>
      <protection locked="0"/>
    </xf>
    <xf numFmtId="49" fontId="1" fillId="0" borderId="35" xfId="0" applyNumberFormat="1" applyFont="1" applyBorder="1" applyAlignment="1" applyProtection="1">
      <alignment horizontal="left" vertical="center" wrapText="1"/>
      <protection locked="0"/>
    </xf>
    <xf numFmtId="0" fontId="1" fillId="0" borderId="35" xfId="0" applyFont="1" applyBorder="1" applyAlignment="1" applyProtection="1">
      <alignment horizontal="left" vertical="center" wrapText="1"/>
      <protection locked="0"/>
    </xf>
    <xf numFmtId="0" fontId="1" fillId="0" borderId="35" xfId="0" applyFont="1" applyBorder="1" applyAlignment="1" applyProtection="1">
      <alignment horizontal="center" vertical="center" wrapText="1"/>
      <protection locked="0"/>
    </xf>
    <xf numFmtId="167" fontId="1" fillId="0" borderId="35" xfId="0" applyNumberFormat="1" applyFont="1" applyBorder="1" applyAlignment="1" applyProtection="1">
      <alignment vertical="center"/>
      <protection locked="0"/>
    </xf>
    <xf numFmtId="4" fontId="1" fillId="2" borderId="35" xfId="0" applyNumberFormat="1" applyFont="1" applyFill="1" applyBorder="1" applyAlignment="1" applyProtection="1">
      <alignment vertical="center"/>
      <protection locked="0"/>
    </xf>
    <xf numFmtId="4" fontId="1" fillId="0" borderId="35" xfId="0" applyNumberFormat="1" applyFont="1" applyBorder="1" applyAlignment="1" applyProtection="1">
      <alignment vertical="center"/>
      <protection locked="0"/>
    </xf>
    <xf numFmtId="0" fontId="22" fillId="2" borderId="3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2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4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vertical="center"/>
      <protection locked="0"/>
    </xf>
    <xf numFmtId="0" fontId="26" fillId="0" borderId="12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6" fillId="0" borderId="0" xfId="0" applyFont="1" applyAlignment="1" applyProtection="1">
      <alignment vertical="center"/>
      <protection locked="0"/>
    </xf>
    <xf numFmtId="0" fontId="26" fillId="0" borderId="23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6" fillId="0" borderId="24" xfId="0" applyFont="1" applyBorder="1" applyAlignment="1">
      <alignment vertical="center"/>
    </xf>
    <xf numFmtId="0" fontId="27" fillId="0" borderId="12" xfId="0" applyFont="1" applyBorder="1" applyAlignment="1">
      <alignment vertical="center"/>
    </xf>
    <xf numFmtId="0" fontId="42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 wrapText="1"/>
    </xf>
    <xf numFmtId="167" fontId="27" fillId="0" borderId="0" xfId="0" applyNumberFormat="1" applyFont="1" applyBorder="1" applyAlignment="1">
      <alignment vertical="center"/>
    </xf>
    <xf numFmtId="0" fontId="27" fillId="0" borderId="0" xfId="0" applyFont="1" applyAlignment="1" applyProtection="1">
      <alignment vertical="center"/>
      <protection locked="0"/>
    </xf>
    <xf numFmtId="0" fontId="27" fillId="0" borderId="23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24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167" fontId="27" fillId="0" borderId="0" xfId="0" applyNumberFormat="1" applyFont="1" applyAlignment="1">
      <alignment vertical="center"/>
    </xf>
    <xf numFmtId="0" fontId="28" fillId="0" borderId="12" xfId="0" applyFont="1" applyBorder="1" applyAlignment="1">
      <alignment vertical="center"/>
    </xf>
    <xf numFmtId="0" fontId="28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 wrapText="1"/>
    </xf>
    <xf numFmtId="167" fontId="28" fillId="0" borderId="0" xfId="0" applyNumberFormat="1" applyFont="1" applyBorder="1" applyAlignment="1">
      <alignment vertical="center"/>
    </xf>
    <xf numFmtId="0" fontId="28" fillId="0" borderId="0" xfId="0" applyFont="1" applyAlignment="1" applyProtection="1">
      <alignment vertical="center"/>
      <protection locked="0"/>
    </xf>
    <xf numFmtId="0" fontId="28" fillId="0" borderId="23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4" xfId="0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167" fontId="28" fillId="0" borderId="0" xfId="0" applyNumberFormat="1" applyFont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43" fillId="0" borderId="35" xfId="0" applyFont="1" applyBorder="1" applyAlignment="1" applyProtection="1">
      <alignment horizontal="center" vertical="center"/>
      <protection locked="0"/>
    </xf>
    <xf numFmtId="49" fontId="43" fillId="0" borderId="35" xfId="0" applyNumberFormat="1" applyFont="1" applyBorder="1" applyAlignment="1" applyProtection="1">
      <alignment horizontal="left" vertical="center" wrapText="1"/>
      <protection locked="0"/>
    </xf>
    <xf numFmtId="0" fontId="43" fillId="0" borderId="35" xfId="0" applyFont="1" applyBorder="1" applyAlignment="1" applyProtection="1">
      <alignment horizontal="left" vertical="center" wrapText="1"/>
      <protection locked="0"/>
    </xf>
    <xf numFmtId="0" fontId="43" fillId="0" borderId="35" xfId="0" applyFont="1" applyBorder="1" applyAlignment="1" applyProtection="1">
      <alignment horizontal="center" vertical="center" wrapText="1"/>
      <protection locked="0"/>
    </xf>
    <xf numFmtId="167" fontId="43" fillId="0" borderId="35" xfId="0" applyNumberFormat="1" applyFont="1" applyBorder="1" applyAlignment="1" applyProtection="1">
      <alignment vertical="center"/>
      <protection locked="0"/>
    </xf>
    <xf numFmtId="4" fontId="43" fillId="2" borderId="35" xfId="0" applyNumberFormat="1" applyFont="1" applyFill="1" applyBorder="1" applyAlignment="1" applyProtection="1">
      <alignment vertical="center"/>
      <protection locked="0"/>
    </xf>
    <xf numFmtId="4" fontId="43" fillId="0" borderId="35" xfId="0" applyNumberFormat="1" applyFont="1" applyBorder="1" applyAlignment="1" applyProtection="1">
      <alignment vertical="center"/>
      <protection locked="0"/>
    </xf>
    <xf numFmtId="0" fontId="43" fillId="0" borderId="12" xfId="0" applyFont="1" applyBorder="1" applyAlignment="1">
      <alignment vertical="center"/>
    </xf>
    <xf numFmtId="0" fontId="43" fillId="2" borderId="35" xfId="0" applyFont="1" applyFill="1" applyBorder="1" applyAlignment="1" applyProtection="1">
      <alignment horizontal="left" vertical="center"/>
      <protection locked="0"/>
    </xf>
    <xf numFmtId="0" fontId="43" fillId="0" borderId="0" xfId="0" applyFont="1" applyBorder="1" applyAlignment="1">
      <alignment horizontal="center" vertical="center"/>
    </xf>
    <xf numFmtId="0" fontId="44" fillId="0" borderId="0" xfId="0" applyFont="1" applyAlignment="1">
      <alignment vertical="center" wrapText="1"/>
    </xf>
    <xf numFmtId="0" fontId="29" fillId="0" borderId="12" xfId="0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167" fontId="29" fillId="0" borderId="0" xfId="0" applyNumberFormat="1" applyFont="1" applyAlignment="1">
      <alignment vertical="center"/>
    </xf>
    <xf numFmtId="0" fontId="29" fillId="0" borderId="0" xfId="0" applyFont="1" applyAlignment="1" applyProtection="1">
      <alignment vertical="center"/>
      <protection locked="0"/>
    </xf>
    <xf numFmtId="0" fontId="29" fillId="0" borderId="23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24" xfId="0" applyFont="1" applyBorder="1" applyAlignment="1">
      <alignment vertical="center"/>
    </xf>
    <xf numFmtId="0" fontId="44" fillId="0" borderId="0" xfId="0" applyFont="1" applyBorder="1" applyAlignment="1">
      <alignment vertical="center" wrapText="1"/>
    </xf>
    <xf numFmtId="0" fontId="27" fillId="0" borderId="30" xfId="0" applyFont="1" applyBorder="1" applyAlignment="1">
      <alignment vertical="center"/>
    </xf>
    <xf numFmtId="0" fontId="27" fillId="0" borderId="31" xfId="0" applyFont="1" applyBorder="1" applyAlignment="1">
      <alignment vertical="center"/>
    </xf>
    <xf numFmtId="0" fontId="27" fillId="0" borderId="32" xfId="0" applyFont="1" applyBorder="1" applyAlignment="1">
      <alignment vertical="center"/>
    </xf>
    <xf numFmtId="0" fontId="1" fillId="0" borderId="0" xfId="0" applyFont="1" applyAlignment="1"/>
    <xf numFmtId="0" fontId="22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vertical="center"/>
    </xf>
    <xf numFmtId="166" fontId="22" fillId="0" borderId="31" xfId="0" applyNumberFormat="1" applyFont="1" applyBorder="1" applyAlignment="1">
      <alignment vertical="center"/>
    </xf>
    <xf numFmtId="166" fontId="22" fillId="0" borderId="32" xfId="0" applyNumberFormat="1" applyFont="1" applyBorder="1" applyAlignment="1">
      <alignment vertical="center"/>
    </xf>
    <xf numFmtId="0" fontId="21" fillId="3" borderId="0" xfId="1" applyFill="1"/>
    <xf numFmtId="0" fontId="45" fillId="0" borderId="0" xfId="1" applyFont="1" applyAlignment="1">
      <alignment horizontal="center" vertical="center"/>
    </xf>
    <xf numFmtId="0" fontId="46" fillId="3" borderId="0" xfId="0" applyFont="1" applyFill="1" applyAlignment="1">
      <alignment horizontal="left" vertical="center"/>
    </xf>
    <xf numFmtId="0" fontId="13" fillId="3" borderId="0" xfId="0" applyFont="1" applyFill="1" applyAlignment="1">
      <alignment vertical="center"/>
    </xf>
    <xf numFmtId="0" fontId="47" fillId="3" borderId="0" xfId="1" applyFont="1" applyFill="1" applyAlignment="1">
      <alignment vertical="center"/>
    </xf>
    <xf numFmtId="0" fontId="30" fillId="3" borderId="0" xfId="0" applyFont="1" applyFill="1" applyAlignment="1" applyProtection="1">
      <alignment horizontal="left" vertical="center"/>
    </xf>
    <xf numFmtId="0" fontId="13" fillId="3" borderId="0" xfId="0" applyFont="1" applyFill="1" applyAlignment="1" applyProtection="1">
      <alignment vertical="center"/>
    </xf>
    <xf numFmtId="0" fontId="46" fillId="3" borderId="0" xfId="0" applyFont="1" applyFill="1" applyAlignment="1" applyProtection="1">
      <alignment horizontal="left" vertical="center"/>
    </xf>
    <xf numFmtId="0" fontId="47" fillId="3" borderId="0" xfId="1" applyFont="1" applyFill="1" applyAlignment="1" applyProtection="1">
      <alignment vertical="center"/>
    </xf>
    <xf numFmtId="0" fontId="13" fillId="3" borderId="0" xfId="0" applyFont="1" applyFill="1" applyAlignment="1" applyProtection="1">
      <alignment vertical="center"/>
      <protection locked="0"/>
    </xf>
    <xf numFmtId="0" fontId="14" fillId="0" borderId="0" xfId="2" applyAlignment="1">
      <alignment vertical="top"/>
      <protection locked="0"/>
    </xf>
    <xf numFmtId="0" fontId="12" fillId="0" borderId="1" xfId="2" applyFont="1" applyBorder="1" applyAlignment="1">
      <alignment vertical="center" wrapText="1"/>
      <protection locked="0"/>
    </xf>
    <xf numFmtId="0" fontId="12" fillId="0" borderId="2" xfId="2" applyFont="1" applyBorder="1" applyAlignment="1">
      <alignment vertical="center" wrapText="1"/>
      <protection locked="0"/>
    </xf>
    <xf numFmtId="0" fontId="12" fillId="0" borderId="3" xfId="2" applyFont="1" applyBorder="1" applyAlignment="1">
      <alignment vertical="center" wrapText="1"/>
      <protection locked="0"/>
    </xf>
    <xf numFmtId="0" fontId="12" fillId="0" borderId="4" xfId="2" applyFont="1" applyBorder="1" applyAlignment="1">
      <alignment horizontal="center" vertical="center" wrapText="1"/>
      <protection locked="0"/>
    </xf>
    <xf numFmtId="0" fontId="12" fillId="0" borderId="5" xfId="2" applyFont="1" applyBorder="1" applyAlignment="1">
      <alignment horizontal="center" vertical="center" wrapText="1"/>
      <protection locked="0"/>
    </xf>
    <xf numFmtId="0" fontId="14" fillId="0" borderId="0" xfId="2" applyAlignment="1">
      <alignment horizontal="center" vertical="center"/>
      <protection locked="0"/>
    </xf>
    <xf numFmtId="0" fontId="12" fillId="0" borderId="4" xfId="2" applyFont="1" applyBorder="1" applyAlignment="1">
      <alignment vertical="center" wrapText="1"/>
      <protection locked="0"/>
    </xf>
    <xf numFmtId="0" fontId="12" fillId="0" borderId="5" xfId="2" applyFont="1" applyBorder="1" applyAlignment="1">
      <alignment vertical="center" wrapText="1"/>
      <protection locked="0"/>
    </xf>
    <xf numFmtId="0" fontId="16" fillId="0" borderId="0" xfId="2" applyFont="1" applyBorder="1" applyAlignment="1">
      <alignment horizontal="left" vertical="center" wrapText="1"/>
      <protection locked="0"/>
    </xf>
    <xf numFmtId="0" fontId="17" fillId="0" borderId="0" xfId="2" applyFont="1" applyBorder="1" applyAlignment="1">
      <alignment horizontal="left" vertical="center" wrapText="1"/>
      <protection locked="0"/>
    </xf>
    <xf numFmtId="0" fontId="17" fillId="0" borderId="4" xfId="2" applyFont="1" applyBorder="1" applyAlignment="1">
      <alignment vertical="center" wrapText="1"/>
      <protection locked="0"/>
    </xf>
    <xf numFmtId="0" fontId="17" fillId="0" borderId="0" xfId="2" applyFont="1" applyBorder="1" applyAlignment="1">
      <alignment vertical="center" wrapText="1"/>
      <protection locked="0"/>
    </xf>
    <xf numFmtId="0" fontId="17" fillId="0" borderId="0" xfId="2" applyFont="1" applyBorder="1" applyAlignment="1">
      <alignment vertical="center"/>
      <protection locked="0"/>
    </xf>
    <xf numFmtId="0" fontId="17" fillId="0" borderId="0" xfId="2" applyFont="1" applyBorder="1" applyAlignment="1">
      <alignment horizontal="left" vertical="center"/>
      <protection locked="0"/>
    </xf>
    <xf numFmtId="49" fontId="17" fillId="0" borderId="0" xfId="2" applyNumberFormat="1" applyFont="1" applyBorder="1" applyAlignment="1">
      <alignment vertical="center" wrapText="1"/>
      <protection locked="0"/>
    </xf>
    <xf numFmtId="0" fontId="12" fillId="0" borderId="6" xfId="2" applyFont="1" applyBorder="1" applyAlignment="1">
      <alignment vertical="center" wrapText="1"/>
      <protection locked="0"/>
    </xf>
    <xf numFmtId="0" fontId="13" fillId="0" borderId="7" xfId="2" applyFont="1" applyBorder="1" applyAlignment="1">
      <alignment vertical="center" wrapText="1"/>
      <protection locked="0"/>
    </xf>
    <xf numFmtId="0" fontId="12" fillId="0" borderId="8" xfId="2" applyFont="1" applyBorder="1" applyAlignment="1">
      <alignment vertical="center" wrapText="1"/>
      <protection locked="0"/>
    </xf>
    <xf numFmtId="0" fontId="12" fillId="0" borderId="0" xfId="2" applyFont="1" applyBorder="1" applyAlignment="1">
      <alignment vertical="top"/>
      <protection locked="0"/>
    </xf>
    <xf numFmtId="0" fontId="12" fillId="0" borderId="0" xfId="2" applyFont="1" applyAlignment="1">
      <alignment vertical="top"/>
      <protection locked="0"/>
    </xf>
    <xf numFmtId="0" fontId="12" fillId="0" borderId="1" xfId="2" applyFont="1" applyBorder="1" applyAlignment="1">
      <alignment horizontal="left" vertical="center"/>
      <protection locked="0"/>
    </xf>
    <xf numFmtId="0" fontId="12" fillId="0" borderId="2" xfId="2" applyFont="1" applyBorder="1" applyAlignment="1">
      <alignment horizontal="left" vertical="center"/>
      <protection locked="0"/>
    </xf>
    <xf numFmtId="0" fontId="12" fillId="0" borderId="3" xfId="2" applyFont="1" applyBorder="1" applyAlignment="1">
      <alignment horizontal="left" vertical="center"/>
      <protection locked="0"/>
    </xf>
    <xf numFmtId="0" fontId="12" fillId="0" borderId="4" xfId="2" applyFont="1" applyBorder="1" applyAlignment="1">
      <alignment horizontal="left" vertical="center"/>
      <protection locked="0"/>
    </xf>
    <xf numFmtId="0" fontId="12" fillId="0" borderId="5" xfId="2" applyFont="1" applyBorder="1" applyAlignment="1">
      <alignment horizontal="left" vertical="center"/>
      <protection locked="0"/>
    </xf>
    <xf numFmtId="0" fontId="16" fillId="0" borderId="0" xfId="2" applyFont="1" applyBorder="1" applyAlignment="1">
      <alignment horizontal="left" vertical="center"/>
      <protection locked="0"/>
    </xf>
    <xf numFmtId="0" fontId="20" fillId="0" borderId="0" xfId="2" applyFont="1" applyAlignment="1">
      <alignment horizontal="left" vertical="center"/>
      <protection locked="0"/>
    </xf>
    <xf numFmtId="0" fontId="16" fillId="0" borderId="7" xfId="2" applyFont="1" applyBorder="1" applyAlignment="1">
      <alignment horizontal="left" vertical="center"/>
      <protection locked="0"/>
    </xf>
    <xf numFmtId="0" fontId="16" fillId="0" borderId="7" xfId="2" applyFont="1" applyBorder="1" applyAlignment="1">
      <alignment horizontal="center" vertical="center"/>
      <protection locked="0"/>
    </xf>
    <xf numFmtId="0" fontId="20" fillId="0" borderId="7" xfId="2" applyFont="1" applyBorder="1" applyAlignment="1">
      <alignment horizontal="left" vertical="center"/>
      <protection locked="0"/>
    </xf>
    <xf numFmtId="0" fontId="19" fillId="0" borderId="0" xfId="2" applyFont="1" applyBorder="1" applyAlignment="1">
      <alignment horizontal="left" vertical="center"/>
      <protection locked="0"/>
    </xf>
    <xf numFmtId="0" fontId="17" fillId="0" borderId="0" xfId="2" applyFont="1" applyAlignment="1">
      <alignment horizontal="left" vertical="center"/>
      <protection locked="0"/>
    </xf>
    <xf numFmtId="0" fontId="17" fillId="0" borderId="0" xfId="2" applyFont="1" applyBorder="1" applyAlignment="1">
      <alignment horizontal="center" vertical="center"/>
      <protection locked="0"/>
    </xf>
    <xf numFmtId="0" fontId="17" fillId="0" borderId="4" xfId="2" applyFont="1" applyBorder="1" applyAlignment="1">
      <alignment horizontal="left" vertical="center"/>
      <protection locked="0"/>
    </xf>
    <xf numFmtId="0" fontId="17" fillId="0" borderId="0" xfId="2" applyFont="1" applyFill="1" applyBorder="1" applyAlignment="1">
      <alignment horizontal="left" vertical="center"/>
      <protection locked="0"/>
    </xf>
    <xf numFmtId="0" fontId="17" fillId="0" borderId="0" xfId="2" applyFont="1" applyFill="1" applyBorder="1" applyAlignment="1">
      <alignment horizontal="center" vertical="center"/>
      <protection locked="0"/>
    </xf>
    <xf numFmtId="0" fontId="12" fillId="0" borderId="6" xfId="2" applyFont="1" applyBorder="1" applyAlignment="1">
      <alignment horizontal="left" vertical="center"/>
      <protection locked="0"/>
    </xf>
    <xf numFmtId="0" fontId="13" fillId="0" borderId="7" xfId="2" applyFont="1" applyBorder="1" applyAlignment="1">
      <alignment horizontal="left" vertical="center"/>
      <protection locked="0"/>
    </xf>
    <xf numFmtId="0" fontId="12" fillId="0" borderId="8" xfId="2" applyFont="1" applyBorder="1" applyAlignment="1">
      <alignment horizontal="left" vertical="center"/>
      <protection locked="0"/>
    </xf>
    <xf numFmtId="0" fontId="12" fillId="0" borderId="0" xfId="2" applyFont="1" applyBorder="1" applyAlignment="1">
      <alignment horizontal="left" vertical="center"/>
      <protection locked="0"/>
    </xf>
    <xf numFmtId="0" fontId="13" fillId="0" borderId="0" xfId="2" applyFont="1" applyBorder="1" applyAlignment="1">
      <alignment horizontal="left" vertical="center"/>
      <protection locked="0"/>
    </xf>
    <xf numFmtId="0" fontId="20" fillId="0" borderId="0" xfId="2" applyFont="1" applyBorder="1" applyAlignment="1">
      <alignment horizontal="left" vertical="center"/>
      <protection locked="0"/>
    </xf>
    <xf numFmtId="0" fontId="17" fillId="0" borderId="7" xfId="2" applyFont="1" applyBorder="1" applyAlignment="1">
      <alignment horizontal="left" vertical="center"/>
      <protection locked="0"/>
    </xf>
    <xf numFmtId="0" fontId="12" fillId="0" borderId="0" xfId="2" applyFont="1" applyBorder="1" applyAlignment="1">
      <alignment horizontal="left" vertical="center" wrapText="1"/>
      <protection locked="0"/>
    </xf>
    <xf numFmtId="0" fontId="17" fillId="0" borderId="0" xfId="2" applyFont="1" applyBorder="1" applyAlignment="1">
      <alignment horizontal="center" vertical="center" wrapText="1"/>
      <protection locked="0"/>
    </xf>
    <xf numFmtId="0" fontId="12" fillId="0" borderId="1" xfId="2" applyFont="1" applyBorder="1" applyAlignment="1">
      <alignment horizontal="left" vertical="center" wrapText="1"/>
      <protection locked="0"/>
    </xf>
    <xf numFmtId="0" fontId="12" fillId="0" borderId="2" xfId="2" applyFont="1" applyBorder="1" applyAlignment="1">
      <alignment horizontal="left" vertical="center" wrapText="1"/>
      <protection locked="0"/>
    </xf>
    <xf numFmtId="0" fontId="12" fillId="0" borderId="3" xfId="2" applyFont="1" applyBorder="1" applyAlignment="1">
      <alignment horizontal="left" vertical="center" wrapText="1"/>
      <protection locked="0"/>
    </xf>
    <xf numFmtId="0" fontId="12" fillId="0" borderId="4" xfId="2" applyFont="1" applyBorder="1" applyAlignment="1">
      <alignment horizontal="left" vertical="center" wrapText="1"/>
      <protection locked="0"/>
    </xf>
    <xf numFmtId="0" fontId="12" fillId="0" borderId="5" xfId="2" applyFont="1" applyBorder="1" applyAlignment="1">
      <alignment horizontal="left" vertical="center" wrapText="1"/>
      <protection locked="0"/>
    </xf>
    <xf numFmtId="0" fontId="20" fillId="0" borderId="4" xfId="2" applyFont="1" applyBorder="1" applyAlignment="1">
      <alignment horizontal="left" vertical="center" wrapText="1"/>
      <protection locked="0"/>
    </xf>
    <xf numFmtId="0" fontId="20" fillId="0" borderId="5" xfId="2" applyFont="1" applyBorder="1" applyAlignment="1">
      <alignment horizontal="left" vertical="center" wrapText="1"/>
      <protection locked="0"/>
    </xf>
    <xf numFmtId="0" fontId="17" fillId="0" borderId="4" xfId="2" applyFont="1" applyBorder="1" applyAlignment="1">
      <alignment horizontal="left" vertical="center" wrapText="1"/>
      <protection locked="0"/>
    </xf>
    <xf numFmtId="0" fontId="17" fillId="0" borderId="5" xfId="2" applyFont="1" applyBorder="1" applyAlignment="1">
      <alignment horizontal="left" vertical="center" wrapText="1"/>
      <protection locked="0"/>
    </xf>
    <xf numFmtId="0" fontId="17" fillId="0" borderId="5" xfId="2" applyFont="1" applyBorder="1" applyAlignment="1">
      <alignment horizontal="left" vertical="center"/>
      <protection locked="0"/>
    </xf>
    <xf numFmtId="0" fontId="17" fillId="0" borderId="6" xfId="2" applyFont="1" applyBorder="1" applyAlignment="1">
      <alignment horizontal="left" vertical="center" wrapText="1"/>
      <protection locked="0"/>
    </xf>
    <xf numFmtId="0" fontId="17" fillId="0" borderId="7" xfId="2" applyFont="1" applyBorder="1" applyAlignment="1">
      <alignment horizontal="left" vertical="center" wrapText="1"/>
      <protection locked="0"/>
    </xf>
    <xf numFmtId="0" fontId="17" fillId="0" borderId="8" xfId="2" applyFont="1" applyBorder="1" applyAlignment="1">
      <alignment horizontal="left" vertical="center" wrapText="1"/>
      <protection locked="0"/>
    </xf>
    <xf numFmtId="0" fontId="17" fillId="0" borderId="0" xfId="2" applyFont="1" applyBorder="1" applyAlignment="1">
      <alignment horizontal="left" vertical="top"/>
      <protection locked="0"/>
    </xf>
    <xf numFmtId="0" fontId="17" fillId="0" borderId="0" xfId="2" applyFont="1" applyBorder="1" applyAlignment="1">
      <alignment horizontal="center" vertical="top"/>
      <protection locked="0"/>
    </xf>
    <xf numFmtId="0" fontId="17" fillId="0" borderId="6" xfId="2" applyFont="1" applyBorder="1" applyAlignment="1">
      <alignment horizontal="left" vertical="center"/>
      <protection locked="0"/>
    </xf>
    <xf numFmtId="0" fontId="17" fillId="0" borderId="8" xfId="2" applyFont="1" applyBorder="1" applyAlignment="1">
      <alignment horizontal="left" vertical="center"/>
      <protection locked="0"/>
    </xf>
    <xf numFmtId="0" fontId="20" fillId="0" borderId="0" xfId="2" applyFont="1" applyAlignment="1">
      <alignment vertical="center"/>
      <protection locked="0"/>
    </xf>
    <xf numFmtId="0" fontId="16" fillId="0" borderId="0" xfId="2" applyFont="1" applyBorder="1" applyAlignment="1">
      <alignment vertical="center"/>
      <protection locked="0"/>
    </xf>
    <xf numFmtId="0" fontId="20" fillId="0" borderId="7" xfId="2" applyFont="1" applyBorder="1" applyAlignment="1">
      <alignment vertical="center"/>
      <protection locked="0"/>
    </xf>
    <xf numFmtId="0" fontId="16" fillId="0" borderId="7" xfId="2" applyFont="1" applyBorder="1" applyAlignment="1">
      <alignment vertical="center"/>
      <protection locked="0"/>
    </xf>
    <xf numFmtId="0" fontId="14" fillId="0" borderId="0" xfId="2" applyBorder="1" applyAlignment="1">
      <alignment vertical="top"/>
      <protection locked="0"/>
    </xf>
    <xf numFmtId="49" fontId="17" fillId="0" borderId="0" xfId="2" applyNumberFormat="1" applyFont="1" applyBorder="1" applyAlignment="1">
      <alignment horizontal="left" vertical="center"/>
      <protection locked="0"/>
    </xf>
    <xf numFmtId="0" fontId="14" fillId="0" borderId="7" xfId="2" applyBorder="1" applyAlignment="1">
      <alignment vertical="top"/>
      <protection locked="0"/>
    </xf>
    <xf numFmtId="0" fontId="17" fillId="0" borderId="2" xfId="2" applyFont="1" applyBorder="1" applyAlignment="1">
      <alignment horizontal="left" vertical="center" wrapText="1"/>
      <protection locked="0"/>
    </xf>
    <xf numFmtId="0" fontId="17" fillId="0" borderId="2" xfId="2" applyFont="1" applyBorder="1" applyAlignment="1">
      <alignment horizontal="left" vertical="center"/>
      <protection locked="0"/>
    </xf>
    <xf numFmtId="0" fontId="17" fillId="0" borderId="2" xfId="2" applyFont="1" applyBorder="1" applyAlignment="1">
      <alignment horizontal="center" vertical="center"/>
      <protection locked="0"/>
    </xf>
    <xf numFmtId="0" fontId="16" fillId="0" borderId="7" xfId="2" applyFont="1" applyBorder="1" applyAlignment="1">
      <alignment horizontal="left"/>
      <protection locked="0"/>
    </xf>
    <xf numFmtId="0" fontId="20" fillId="0" borderId="7" xfId="2" applyFont="1" applyBorder="1" applyAlignment="1">
      <protection locked="0"/>
    </xf>
    <xf numFmtId="0" fontId="12" fillId="0" borderId="4" xfId="2" applyFont="1" applyBorder="1" applyAlignment="1">
      <alignment vertical="top"/>
      <protection locked="0"/>
    </xf>
    <xf numFmtId="0" fontId="12" fillId="0" borderId="5" xfId="2" applyFont="1" applyBorder="1" applyAlignment="1">
      <alignment vertical="top"/>
      <protection locked="0"/>
    </xf>
    <xf numFmtId="0" fontId="12" fillId="0" borderId="0" xfId="2" applyFont="1" applyBorder="1" applyAlignment="1">
      <alignment horizontal="center" vertical="center"/>
      <protection locked="0"/>
    </xf>
    <xf numFmtId="0" fontId="12" fillId="0" borderId="0" xfId="2" applyFont="1" applyBorder="1" applyAlignment="1">
      <alignment horizontal="left" vertical="top"/>
      <protection locked="0"/>
    </xf>
    <xf numFmtId="0" fontId="12" fillId="0" borderId="6" xfId="2" applyFont="1" applyBorder="1" applyAlignment="1">
      <alignment vertical="top"/>
      <protection locked="0"/>
    </xf>
    <xf numFmtId="0" fontId="12" fillId="0" borderId="7" xfId="2" applyFont="1" applyBorder="1" applyAlignment="1">
      <alignment vertical="top"/>
      <protection locked="0"/>
    </xf>
    <xf numFmtId="0" fontId="12" fillId="0" borderId="8" xfId="2" applyFont="1" applyBorder="1" applyAlignment="1">
      <alignment vertical="top"/>
      <protection locked="0"/>
    </xf>
    <xf numFmtId="0" fontId="31" fillId="6" borderId="0" xfId="0" applyFont="1" applyFill="1" applyAlignment="1">
      <alignment horizontal="center" vertical="center"/>
    </xf>
    <xf numFmtId="0" fontId="1" fillId="0" borderId="0" xfId="0" applyFont="1"/>
    <xf numFmtId="4" fontId="37" fillId="0" borderId="0" xfId="0" applyNumberFormat="1" applyFont="1" applyAlignment="1">
      <alignment vertical="center"/>
    </xf>
    <xf numFmtId="0" fontId="37" fillId="0" borderId="0" xfId="0" applyFont="1" applyAlignment="1">
      <alignment vertical="center"/>
    </xf>
    <xf numFmtId="0" fontId="36" fillId="0" borderId="0" xfId="0" applyFont="1" applyAlignment="1">
      <alignment horizontal="left" vertical="center" wrapText="1"/>
    </xf>
    <xf numFmtId="4" fontId="34" fillId="0" borderId="0" xfId="0" applyNumberFormat="1" applyFont="1" applyAlignment="1">
      <alignment horizontal="right" vertical="center"/>
    </xf>
    <xf numFmtId="4" fontId="34" fillId="0" borderId="0" xfId="0" applyNumberFormat="1" applyFont="1" applyAlignment="1">
      <alignment vertical="center"/>
    </xf>
    <xf numFmtId="0" fontId="2" fillId="5" borderId="16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right" vertical="center"/>
    </xf>
    <xf numFmtId="0" fontId="3" fillId="4" borderId="17" xfId="0" applyFont="1" applyFill="1" applyBorder="1" applyAlignment="1">
      <alignment horizontal="left" vertical="center"/>
    </xf>
    <xf numFmtId="0" fontId="1" fillId="4" borderId="17" xfId="0" applyFont="1" applyFill="1" applyBorder="1" applyAlignment="1">
      <alignment vertical="center"/>
    </xf>
    <xf numFmtId="4" fontId="3" fillId="4" borderId="17" xfId="0" applyNumberFormat="1" applyFont="1" applyFill="1" applyBorder="1" applyAlignment="1">
      <alignment vertical="center"/>
    </xf>
    <xf numFmtId="0" fontId="1" fillId="4" borderId="25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5" fillId="0" borderId="29" xfId="0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64" fontId="22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4" fontId="48" fillId="0" borderId="0" xfId="0" applyNumberFormat="1" applyFont="1" applyBorder="1" applyAlignment="1">
      <alignment vertical="center"/>
    </xf>
    <xf numFmtId="0" fontId="48" fillId="0" borderId="0" xfId="0" applyFont="1" applyAlignment="1">
      <alignment horizontal="left" vertical="top" wrapText="1"/>
    </xf>
    <xf numFmtId="0" fontId="2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/>
    <xf numFmtId="0" fontId="3" fillId="0" borderId="0" xfId="0" applyFont="1" applyBorder="1" applyAlignment="1">
      <alignment horizontal="left" vertical="top" wrapText="1"/>
    </xf>
    <xf numFmtId="49" fontId="2" fillId="2" borderId="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 wrapText="1"/>
    </xf>
    <xf numFmtId="4" fontId="6" fillId="0" borderId="15" xfId="0" applyNumberFormat="1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22" fillId="0" borderId="0" xfId="0" applyFont="1" applyBorder="1" applyAlignment="1">
      <alignment horizontal="right" vertical="center"/>
    </xf>
    <xf numFmtId="0" fontId="47" fillId="3" borderId="0" xfId="1" applyFont="1" applyFill="1" applyAlignment="1">
      <alignment vertical="center"/>
    </xf>
    <xf numFmtId="0" fontId="3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33" fillId="0" borderId="0" xfId="0" applyFont="1" applyAlignment="1">
      <alignment horizontal="left" vertical="center" wrapText="1"/>
    </xf>
    <xf numFmtId="0" fontId="17" fillId="0" borderId="0" xfId="2" applyFont="1" applyBorder="1" applyAlignment="1">
      <alignment horizontal="left" vertical="top"/>
      <protection locked="0"/>
    </xf>
    <xf numFmtId="0" fontId="17" fillId="0" borderId="0" xfId="2" applyFont="1" applyBorder="1" applyAlignment="1">
      <alignment horizontal="left" vertical="center"/>
      <protection locked="0"/>
    </xf>
    <xf numFmtId="0" fontId="15" fillId="0" borderId="0" xfId="2" applyFont="1" applyBorder="1" applyAlignment="1">
      <alignment horizontal="center" vertical="center" wrapText="1"/>
      <protection locked="0"/>
    </xf>
    <xf numFmtId="0" fontId="16" fillId="0" borderId="7" xfId="2" applyFont="1" applyBorder="1" applyAlignment="1">
      <alignment horizontal="left"/>
      <protection locked="0"/>
    </xf>
    <xf numFmtId="0" fontId="17" fillId="0" borderId="0" xfId="2" applyFont="1" applyBorder="1" applyAlignment="1">
      <alignment horizontal="left" vertical="center" wrapText="1"/>
      <protection locked="0"/>
    </xf>
    <xf numFmtId="0" fontId="15" fillId="0" borderId="0" xfId="2" applyFont="1" applyBorder="1" applyAlignment="1">
      <alignment horizontal="center" vertical="center"/>
      <protection locked="0"/>
    </xf>
    <xf numFmtId="49" fontId="17" fillId="0" borderId="0" xfId="2" applyNumberFormat="1" applyFont="1" applyBorder="1" applyAlignment="1">
      <alignment horizontal="left" vertical="center" wrapText="1"/>
      <protection locked="0"/>
    </xf>
    <xf numFmtId="0" fontId="16" fillId="0" borderId="7" xfId="2" applyFont="1" applyBorder="1" applyAlignment="1">
      <alignment horizontal="left" wrapText="1"/>
      <protection locked="0"/>
    </xf>
  </cellXfs>
  <cellStyles count="3">
    <cellStyle name="Hypertextový odkaz" xfId="1" builtinId="8"/>
    <cellStyle name="Normální" xfId="0" builtinId="0"/>
    <cellStyle name="Normální 2" xfId="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file:///C:\KROSplusData\System\Temp\rad0C010.tmp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file:///C:\KROSplusData\System\Temp\rad2A182.tmp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file:///C:\KROSplusData\System\Temp\rad0621C.tmp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257175</xdr:colOff>
      <xdr:row>1</xdr:row>
      <xdr:rowOff>0</xdr:rowOff>
    </xdr:to>
    <xdr:pic>
      <xdr:nvPicPr>
        <xdr:cNvPr id="1027" name="Obrázek 1" descr="C:\KROSplusData\System\Temp\rad0C010.tmp">
          <a:hlinkClick xmlns:r="http://schemas.openxmlformats.org/officeDocument/2006/relationships" r:id="rId1" tooltip="http://www.pro-rozpocty.cz/software-a-data/kros-4-ocenovani-a-rizeni-stavebni-vyroby/"/>
        </xdr:cNvPr>
        <xdr:cNvPicPr>
          <a:picLocks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266700</xdr:colOff>
      <xdr:row>1</xdr:row>
      <xdr:rowOff>0</xdr:rowOff>
    </xdr:to>
    <xdr:pic>
      <xdr:nvPicPr>
        <xdr:cNvPr id="2060" name="Obrázek 1" descr="C:\KROSplusData\System\Temp\rad2A182.tmp">
          <a:hlinkClick xmlns:r="http://schemas.openxmlformats.org/officeDocument/2006/relationships" r:id="rId1" tooltip="http://www.pro-rozpocty.cz/software-a-data/kros-4-ocenovani-a-rizeni-stavebni-vyroby/"/>
        </xdr:cNvPr>
        <xdr:cNvPicPr>
          <a:picLocks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67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266700</xdr:colOff>
      <xdr:row>1</xdr:row>
      <xdr:rowOff>0</xdr:rowOff>
    </xdr:to>
    <xdr:pic>
      <xdr:nvPicPr>
        <xdr:cNvPr id="3084" name="Obrázek 1" descr="C:\KROSplusData\System\Temp\rad0621C.tmp">
          <a:hlinkClick xmlns:r="http://schemas.openxmlformats.org/officeDocument/2006/relationships" r:id="rId1" tooltip="http://www.pro-rozpocty.cz/software-a-data/kros-4-ocenovani-a-rizeni-stavebni-vyroby/"/>
        </xdr:cNvPr>
        <xdr:cNvPicPr>
          <a:picLocks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67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CM55"/>
  <sheetViews>
    <sheetView showGridLines="0" tabSelected="1" workbookViewId="0">
      <pane ySplit="1" topLeftCell="A14" activePane="bottomLeft" state="frozen"/>
      <selection pane="bottomLeft" activeCell="AN8" sqref="AN8"/>
    </sheetView>
  </sheetViews>
  <sheetFormatPr defaultRowHeight="13.5"/>
  <cols>
    <col min="1" max="1" width="7.140625" customWidth="1"/>
    <col min="2" max="2" width="1.42578125" customWidth="1"/>
    <col min="3" max="3" width="3.5703125" customWidth="1"/>
    <col min="4" max="33" width="2.28515625" customWidth="1"/>
    <col min="34" max="34" width="2.85546875" customWidth="1"/>
    <col min="35" max="35" width="27.140625" customWidth="1"/>
    <col min="36" max="37" width="2.140625" customWidth="1"/>
    <col min="38" max="38" width="7.140625" customWidth="1"/>
    <col min="39" max="39" width="2.85546875" customWidth="1"/>
    <col min="40" max="40" width="11.42578125" customWidth="1"/>
    <col min="41" max="41" width="6.42578125" customWidth="1"/>
    <col min="42" max="42" width="3.5703125" customWidth="1"/>
    <col min="43" max="43" width="13.42578125" customWidth="1"/>
    <col min="44" max="44" width="11.7109375" customWidth="1"/>
    <col min="45" max="47" width="22.140625" hidden="1" customWidth="1"/>
    <col min="48" max="52" width="18.5703125" hidden="1" customWidth="1"/>
    <col min="53" max="53" width="16.42578125" hidden="1" customWidth="1"/>
    <col min="54" max="54" width="21.42578125" hidden="1" customWidth="1"/>
    <col min="55" max="56" width="16.42578125" hidden="1" customWidth="1"/>
    <col min="57" max="57" width="57" customWidth="1"/>
    <col min="71" max="91" width="0" hidden="1" customWidth="1"/>
  </cols>
  <sheetData>
    <row r="1" spans="1:74" ht="21.4" customHeight="1">
      <c r="A1" s="246" t="s">
        <v>0</v>
      </c>
      <c r="B1" s="247"/>
      <c r="C1" s="247"/>
      <c r="D1" s="248" t="s">
        <v>1</v>
      </c>
      <c r="E1" s="247"/>
      <c r="F1" s="247"/>
      <c r="G1" s="247"/>
      <c r="H1" s="247"/>
      <c r="I1" s="247"/>
      <c r="J1" s="247"/>
      <c r="K1" s="249" t="s">
        <v>1073</v>
      </c>
      <c r="L1" s="249"/>
      <c r="M1" s="249"/>
      <c r="N1" s="249"/>
      <c r="O1" s="249"/>
      <c r="P1" s="249"/>
      <c r="Q1" s="249"/>
      <c r="R1" s="249"/>
      <c r="S1" s="249"/>
      <c r="T1" s="247"/>
      <c r="U1" s="247"/>
      <c r="V1" s="247"/>
      <c r="W1" s="249" t="s">
        <v>1074</v>
      </c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1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5" t="s">
        <v>2</v>
      </c>
      <c r="BB1" s="15" t="s">
        <v>3</v>
      </c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T1" s="17" t="s">
        <v>4</v>
      </c>
      <c r="BU1" s="17" t="s">
        <v>4</v>
      </c>
      <c r="BV1" s="17" t="s">
        <v>5</v>
      </c>
    </row>
    <row r="2" spans="1:74" ht="36.950000000000003" customHeight="1">
      <c r="AR2" s="333" t="s">
        <v>6</v>
      </c>
      <c r="AS2" s="334"/>
      <c r="AT2" s="334"/>
      <c r="AU2" s="334"/>
      <c r="AV2" s="334"/>
      <c r="AW2" s="334"/>
      <c r="AX2" s="334"/>
      <c r="AY2" s="334"/>
      <c r="AZ2" s="334"/>
      <c r="BA2" s="334"/>
      <c r="BB2" s="334"/>
      <c r="BC2" s="334"/>
      <c r="BD2" s="334"/>
      <c r="BE2" s="334"/>
      <c r="BS2" s="18" t="s">
        <v>7</v>
      </c>
      <c r="BT2" s="18" t="s">
        <v>8</v>
      </c>
    </row>
    <row r="3" spans="1:74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1"/>
      <c r="BS3" s="18" t="s">
        <v>7</v>
      </c>
      <c r="BT3" s="18" t="s">
        <v>9</v>
      </c>
    </row>
    <row r="4" spans="1:74" ht="36.950000000000003" customHeight="1">
      <c r="B4" s="22"/>
      <c r="C4" s="23"/>
      <c r="D4" s="24" t="s">
        <v>10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5"/>
      <c r="AS4" s="26" t="s">
        <v>11</v>
      </c>
      <c r="BE4" s="27" t="s">
        <v>12</v>
      </c>
      <c r="BS4" s="18" t="s">
        <v>13</v>
      </c>
    </row>
    <row r="5" spans="1:74" ht="14.45" customHeight="1">
      <c r="B5" s="22"/>
      <c r="C5" s="23"/>
      <c r="D5" s="28" t="s">
        <v>14</v>
      </c>
      <c r="E5" s="23"/>
      <c r="F5" s="23"/>
      <c r="G5" s="23"/>
      <c r="H5" s="23"/>
      <c r="I5" s="23"/>
      <c r="J5" s="23"/>
      <c r="K5" s="362" t="s">
        <v>15</v>
      </c>
      <c r="L5" s="363"/>
      <c r="M5" s="363"/>
      <c r="N5" s="363"/>
      <c r="O5" s="363"/>
      <c r="P5" s="363"/>
      <c r="Q5" s="363"/>
      <c r="R5" s="363"/>
      <c r="S5" s="363"/>
      <c r="T5" s="363"/>
      <c r="U5" s="363"/>
      <c r="V5" s="363"/>
      <c r="W5" s="363"/>
      <c r="X5" s="363"/>
      <c r="Y5" s="363"/>
      <c r="Z5" s="363"/>
      <c r="AA5" s="363"/>
      <c r="AB5" s="363"/>
      <c r="AC5" s="363"/>
      <c r="AD5" s="363"/>
      <c r="AE5" s="363"/>
      <c r="AF5" s="363"/>
      <c r="AG5" s="363"/>
      <c r="AH5" s="363"/>
      <c r="AI5" s="363"/>
      <c r="AJ5" s="363"/>
      <c r="AK5" s="363"/>
      <c r="AL5" s="363"/>
      <c r="AM5" s="363"/>
      <c r="AN5" s="363"/>
      <c r="AO5" s="363"/>
      <c r="AP5" s="23"/>
      <c r="AQ5" s="25"/>
      <c r="BE5" s="360" t="s">
        <v>16</v>
      </c>
      <c r="BS5" s="18" t="s">
        <v>7</v>
      </c>
    </row>
    <row r="6" spans="1:74" ht="36.950000000000003" customHeight="1">
      <c r="B6" s="22"/>
      <c r="C6" s="23"/>
      <c r="D6" s="30" t="s">
        <v>17</v>
      </c>
      <c r="E6" s="23"/>
      <c r="F6" s="23"/>
      <c r="G6" s="23"/>
      <c r="H6" s="23"/>
      <c r="I6" s="23"/>
      <c r="J6" s="23"/>
      <c r="K6" s="364" t="s">
        <v>18</v>
      </c>
      <c r="L6" s="363"/>
      <c r="M6" s="363"/>
      <c r="N6" s="363"/>
      <c r="O6" s="363"/>
      <c r="P6" s="363"/>
      <c r="Q6" s="363"/>
      <c r="R6" s="363"/>
      <c r="S6" s="363"/>
      <c r="T6" s="363"/>
      <c r="U6" s="363"/>
      <c r="V6" s="363"/>
      <c r="W6" s="363"/>
      <c r="X6" s="363"/>
      <c r="Y6" s="363"/>
      <c r="Z6" s="363"/>
      <c r="AA6" s="363"/>
      <c r="AB6" s="363"/>
      <c r="AC6" s="363"/>
      <c r="AD6" s="363"/>
      <c r="AE6" s="363"/>
      <c r="AF6" s="363"/>
      <c r="AG6" s="363"/>
      <c r="AH6" s="363"/>
      <c r="AI6" s="363"/>
      <c r="AJ6" s="363"/>
      <c r="AK6" s="363"/>
      <c r="AL6" s="363"/>
      <c r="AM6" s="363"/>
      <c r="AN6" s="363"/>
      <c r="AO6" s="363"/>
      <c r="AP6" s="23"/>
      <c r="AQ6" s="25"/>
      <c r="BE6" s="334"/>
      <c r="BS6" s="18" t="s">
        <v>19</v>
      </c>
    </row>
    <row r="7" spans="1:74" ht="14.45" customHeight="1">
      <c r="B7" s="22"/>
      <c r="C7" s="23"/>
      <c r="D7" s="31" t="s">
        <v>20</v>
      </c>
      <c r="E7" s="23"/>
      <c r="F7" s="23"/>
      <c r="G7" s="23"/>
      <c r="H7" s="23"/>
      <c r="I7" s="23"/>
      <c r="J7" s="23"/>
      <c r="K7" s="29" t="s">
        <v>3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1" t="s">
        <v>21</v>
      </c>
      <c r="AL7" s="23"/>
      <c r="AM7" s="23"/>
      <c r="AN7" s="29" t="s">
        <v>3</v>
      </c>
      <c r="AO7" s="23"/>
      <c r="AP7" s="23"/>
      <c r="AQ7" s="25"/>
      <c r="BE7" s="334"/>
      <c r="BS7" s="18" t="s">
        <v>22</v>
      </c>
    </row>
    <row r="8" spans="1:74" ht="14.45" customHeight="1">
      <c r="B8" s="22"/>
      <c r="C8" s="23"/>
      <c r="D8" s="31" t="s">
        <v>23</v>
      </c>
      <c r="E8" s="23"/>
      <c r="F8" s="23"/>
      <c r="G8" s="23"/>
      <c r="H8" s="23"/>
      <c r="I8" s="23"/>
      <c r="J8" s="23"/>
      <c r="K8" s="29" t="s">
        <v>24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1" t="s">
        <v>25</v>
      </c>
      <c r="AL8" s="23"/>
      <c r="AM8" s="23"/>
      <c r="AN8" s="32"/>
      <c r="AO8" s="23"/>
      <c r="AP8" s="23"/>
      <c r="AQ8" s="25"/>
      <c r="BE8" s="334"/>
      <c r="BS8" s="18" t="s">
        <v>26</v>
      </c>
    </row>
    <row r="9" spans="1:74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5"/>
      <c r="BE9" s="334"/>
      <c r="BS9" s="18" t="s">
        <v>27</v>
      </c>
    </row>
    <row r="10" spans="1:74" ht="14.45" customHeight="1">
      <c r="B10" s="22"/>
      <c r="C10" s="23"/>
      <c r="D10" s="31" t="s">
        <v>28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1" t="s">
        <v>29</v>
      </c>
      <c r="AL10" s="23"/>
      <c r="AM10" s="23"/>
      <c r="AN10" s="29" t="s">
        <v>3</v>
      </c>
      <c r="AO10" s="23"/>
      <c r="AP10" s="23"/>
      <c r="AQ10" s="25"/>
      <c r="BE10" s="334"/>
      <c r="BS10" s="18" t="s">
        <v>19</v>
      </c>
    </row>
    <row r="11" spans="1:74" ht="18.399999999999999" customHeight="1">
      <c r="B11" s="22"/>
      <c r="C11" s="23"/>
      <c r="D11" s="23"/>
      <c r="E11" s="29" t="s">
        <v>24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1" t="s">
        <v>30</v>
      </c>
      <c r="AL11" s="23"/>
      <c r="AM11" s="23"/>
      <c r="AN11" s="29" t="s">
        <v>3</v>
      </c>
      <c r="AO11" s="23"/>
      <c r="AP11" s="23"/>
      <c r="AQ11" s="25"/>
      <c r="BE11" s="334"/>
      <c r="BS11" s="18" t="s">
        <v>19</v>
      </c>
    </row>
    <row r="12" spans="1:74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5"/>
      <c r="BE12" s="334"/>
      <c r="BS12" s="18" t="s">
        <v>19</v>
      </c>
    </row>
    <row r="13" spans="1:74" ht="14.45" customHeight="1">
      <c r="B13" s="22"/>
      <c r="C13" s="23"/>
      <c r="D13" s="31" t="s">
        <v>31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1" t="s">
        <v>29</v>
      </c>
      <c r="AL13" s="23"/>
      <c r="AM13" s="23"/>
      <c r="AN13" s="33" t="s">
        <v>32</v>
      </c>
      <c r="AO13" s="23"/>
      <c r="AP13" s="23"/>
      <c r="AQ13" s="25"/>
      <c r="BE13" s="334"/>
      <c r="BS13" s="18" t="s">
        <v>19</v>
      </c>
    </row>
    <row r="14" spans="1:74" ht="15">
      <c r="B14" s="22"/>
      <c r="C14" s="23"/>
      <c r="D14" s="23"/>
      <c r="E14" s="365" t="s">
        <v>32</v>
      </c>
      <c r="F14" s="363"/>
      <c r="G14" s="363"/>
      <c r="H14" s="363"/>
      <c r="I14" s="363"/>
      <c r="J14" s="363"/>
      <c r="K14" s="363"/>
      <c r="L14" s="363"/>
      <c r="M14" s="363"/>
      <c r="N14" s="363"/>
      <c r="O14" s="363"/>
      <c r="P14" s="363"/>
      <c r="Q14" s="363"/>
      <c r="R14" s="363"/>
      <c r="S14" s="363"/>
      <c r="T14" s="363"/>
      <c r="U14" s="363"/>
      <c r="V14" s="363"/>
      <c r="W14" s="363"/>
      <c r="X14" s="363"/>
      <c r="Y14" s="363"/>
      <c r="Z14" s="363"/>
      <c r="AA14" s="363"/>
      <c r="AB14" s="363"/>
      <c r="AC14" s="363"/>
      <c r="AD14" s="363"/>
      <c r="AE14" s="363"/>
      <c r="AF14" s="363"/>
      <c r="AG14" s="363"/>
      <c r="AH14" s="363"/>
      <c r="AI14" s="363"/>
      <c r="AJ14" s="363"/>
      <c r="AK14" s="31" t="s">
        <v>30</v>
      </c>
      <c r="AL14" s="23"/>
      <c r="AM14" s="23"/>
      <c r="AN14" s="33" t="s">
        <v>32</v>
      </c>
      <c r="AO14" s="23"/>
      <c r="AP14" s="23"/>
      <c r="AQ14" s="25"/>
      <c r="BE14" s="334"/>
      <c r="BS14" s="18" t="s">
        <v>19</v>
      </c>
    </row>
    <row r="15" spans="1:74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5"/>
      <c r="BE15" s="334"/>
      <c r="BS15" s="18" t="s">
        <v>4</v>
      </c>
    </row>
    <row r="16" spans="1:74" ht="14.45" customHeight="1">
      <c r="B16" s="22"/>
      <c r="C16" s="23"/>
      <c r="D16" s="31" t="s">
        <v>33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1" t="s">
        <v>29</v>
      </c>
      <c r="AL16" s="23"/>
      <c r="AM16" s="23"/>
      <c r="AN16" s="29" t="s">
        <v>3</v>
      </c>
      <c r="AO16" s="23"/>
      <c r="AP16" s="23"/>
      <c r="AQ16" s="25"/>
      <c r="BE16" s="334"/>
      <c r="BS16" s="18" t="s">
        <v>4</v>
      </c>
    </row>
    <row r="17" spans="2:71" ht="18.399999999999999" customHeight="1">
      <c r="B17" s="22"/>
      <c r="C17" s="23"/>
      <c r="D17" s="23"/>
      <c r="E17" s="29" t="s">
        <v>24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1" t="s">
        <v>30</v>
      </c>
      <c r="AL17" s="23"/>
      <c r="AM17" s="23"/>
      <c r="AN17" s="29" t="s">
        <v>3</v>
      </c>
      <c r="AO17" s="23"/>
      <c r="AP17" s="23"/>
      <c r="AQ17" s="25"/>
      <c r="BE17" s="334"/>
      <c r="BS17" s="18" t="s">
        <v>34</v>
      </c>
    </row>
    <row r="18" spans="2:7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5"/>
      <c r="BE18" s="334"/>
      <c r="BS18" s="18" t="s">
        <v>7</v>
      </c>
    </row>
    <row r="19" spans="2:71" ht="14.45" customHeight="1">
      <c r="B19" s="22"/>
      <c r="C19" s="23"/>
      <c r="D19" s="31" t="s">
        <v>35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5"/>
      <c r="BE19" s="334"/>
      <c r="BS19" s="18" t="s">
        <v>7</v>
      </c>
    </row>
    <row r="20" spans="2:71" ht="20.45" customHeight="1">
      <c r="B20" s="22"/>
      <c r="C20" s="23"/>
      <c r="D20" s="23"/>
      <c r="E20" s="366" t="s">
        <v>3</v>
      </c>
      <c r="F20" s="363"/>
      <c r="G20" s="363"/>
      <c r="H20" s="363"/>
      <c r="I20" s="363"/>
      <c r="J20" s="363"/>
      <c r="K20" s="363"/>
      <c r="L20" s="363"/>
      <c r="M20" s="363"/>
      <c r="N20" s="363"/>
      <c r="O20" s="363"/>
      <c r="P20" s="363"/>
      <c r="Q20" s="363"/>
      <c r="R20" s="363"/>
      <c r="S20" s="363"/>
      <c r="T20" s="363"/>
      <c r="U20" s="363"/>
      <c r="V20" s="363"/>
      <c r="W20" s="363"/>
      <c r="X20" s="363"/>
      <c r="Y20" s="363"/>
      <c r="Z20" s="363"/>
      <c r="AA20" s="363"/>
      <c r="AB20" s="363"/>
      <c r="AC20" s="363"/>
      <c r="AD20" s="363"/>
      <c r="AE20" s="363"/>
      <c r="AF20" s="363"/>
      <c r="AG20" s="363"/>
      <c r="AH20" s="363"/>
      <c r="AI20" s="363"/>
      <c r="AJ20" s="363"/>
      <c r="AK20" s="363"/>
      <c r="AL20" s="363"/>
      <c r="AM20" s="363"/>
      <c r="AN20" s="363"/>
      <c r="AO20" s="23"/>
      <c r="AP20" s="23"/>
      <c r="AQ20" s="25"/>
      <c r="BE20" s="334"/>
      <c r="BS20" s="18" t="s">
        <v>4</v>
      </c>
    </row>
    <row r="21" spans="2:7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5"/>
      <c r="BE21" s="334"/>
    </row>
    <row r="22" spans="2:71" ht="6.95" customHeight="1">
      <c r="B22" s="22"/>
      <c r="C22" s="23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23"/>
      <c r="AQ22" s="25"/>
      <c r="BE22" s="334"/>
    </row>
    <row r="23" spans="2:71" s="1" customFormat="1" ht="25.9" customHeight="1">
      <c r="B23" s="35"/>
      <c r="C23" s="36"/>
      <c r="D23" s="37" t="s">
        <v>36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67">
        <f>ROUND(AG51,2)</f>
        <v>0</v>
      </c>
      <c r="AL23" s="368"/>
      <c r="AM23" s="368"/>
      <c r="AN23" s="368"/>
      <c r="AO23" s="368"/>
      <c r="AP23" s="36"/>
      <c r="AQ23" s="39"/>
      <c r="BE23" s="351"/>
    </row>
    <row r="24" spans="2:71" s="1" customFormat="1" ht="6.95" customHeight="1">
      <c r="B24" s="35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9"/>
      <c r="BE24" s="351"/>
    </row>
    <row r="25" spans="2:71" s="1" customFormat="1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9" t="s">
        <v>37</v>
      </c>
      <c r="M25" s="356"/>
      <c r="N25" s="356"/>
      <c r="O25" s="356"/>
      <c r="P25" s="36"/>
      <c r="Q25" s="36"/>
      <c r="R25" s="36"/>
      <c r="S25" s="36"/>
      <c r="T25" s="36"/>
      <c r="U25" s="36"/>
      <c r="V25" s="36"/>
      <c r="W25" s="369" t="s">
        <v>38</v>
      </c>
      <c r="X25" s="356"/>
      <c r="Y25" s="356"/>
      <c r="Z25" s="356"/>
      <c r="AA25" s="356"/>
      <c r="AB25" s="356"/>
      <c r="AC25" s="356"/>
      <c r="AD25" s="356"/>
      <c r="AE25" s="356"/>
      <c r="AF25" s="36"/>
      <c r="AG25" s="36"/>
      <c r="AH25" s="36"/>
      <c r="AI25" s="36"/>
      <c r="AJ25" s="36"/>
      <c r="AK25" s="369" t="s">
        <v>39</v>
      </c>
      <c r="AL25" s="356"/>
      <c r="AM25" s="356"/>
      <c r="AN25" s="356"/>
      <c r="AO25" s="356"/>
      <c r="AP25" s="36"/>
      <c r="AQ25" s="39"/>
      <c r="BE25" s="351"/>
    </row>
    <row r="26" spans="2:71" s="2" customFormat="1" ht="14.45" customHeight="1">
      <c r="B26" s="41"/>
      <c r="C26" s="42"/>
      <c r="D26" s="43" t="s">
        <v>40</v>
      </c>
      <c r="E26" s="42"/>
      <c r="F26" s="43" t="s">
        <v>41</v>
      </c>
      <c r="G26" s="42"/>
      <c r="H26" s="42"/>
      <c r="I26" s="42"/>
      <c r="J26" s="42"/>
      <c r="K26" s="42"/>
      <c r="L26" s="357">
        <v>0.21</v>
      </c>
      <c r="M26" s="358"/>
      <c r="N26" s="358"/>
      <c r="O26" s="358"/>
      <c r="P26" s="42"/>
      <c r="Q26" s="42"/>
      <c r="R26" s="42"/>
      <c r="S26" s="42"/>
      <c r="T26" s="42"/>
      <c r="U26" s="42"/>
      <c r="V26" s="42"/>
      <c r="W26" s="359">
        <f>ROUND(AZ51,2)</f>
        <v>0</v>
      </c>
      <c r="X26" s="358"/>
      <c r="Y26" s="358"/>
      <c r="Z26" s="358"/>
      <c r="AA26" s="358"/>
      <c r="AB26" s="358"/>
      <c r="AC26" s="358"/>
      <c r="AD26" s="358"/>
      <c r="AE26" s="358"/>
      <c r="AF26" s="42"/>
      <c r="AG26" s="42"/>
      <c r="AH26" s="42"/>
      <c r="AI26" s="42"/>
      <c r="AJ26" s="42"/>
      <c r="AK26" s="359">
        <f>ROUND(AV51,2)</f>
        <v>0</v>
      </c>
      <c r="AL26" s="358"/>
      <c r="AM26" s="358"/>
      <c r="AN26" s="358"/>
      <c r="AO26" s="358"/>
      <c r="AP26" s="42"/>
      <c r="AQ26" s="44"/>
      <c r="BE26" s="361"/>
    </row>
    <row r="27" spans="2:71" s="2" customFormat="1" ht="14.45" customHeight="1">
      <c r="B27" s="41"/>
      <c r="C27" s="42"/>
      <c r="D27" s="42"/>
      <c r="E27" s="42"/>
      <c r="F27" s="43" t="s">
        <v>42</v>
      </c>
      <c r="G27" s="42"/>
      <c r="H27" s="42"/>
      <c r="I27" s="42"/>
      <c r="J27" s="42"/>
      <c r="K27" s="42"/>
      <c r="L27" s="357">
        <v>0.15</v>
      </c>
      <c r="M27" s="358"/>
      <c r="N27" s="358"/>
      <c r="O27" s="358"/>
      <c r="P27" s="42"/>
      <c r="Q27" s="42"/>
      <c r="R27" s="42"/>
      <c r="S27" s="42"/>
      <c r="T27" s="42"/>
      <c r="U27" s="42"/>
      <c r="V27" s="42"/>
      <c r="W27" s="359">
        <f>ROUND(BA51,2)</f>
        <v>0</v>
      </c>
      <c r="X27" s="358"/>
      <c r="Y27" s="358"/>
      <c r="Z27" s="358"/>
      <c r="AA27" s="358"/>
      <c r="AB27" s="358"/>
      <c r="AC27" s="358"/>
      <c r="AD27" s="358"/>
      <c r="AE27" s="358"/>
      <c r="AF27" s="42"/>
      <c r="AG27" s="42"/>
      <c r="AH27" s="42"/>
      <c r="AI27" s="42"/>
      <c r="AJ27" s="42"/>
      <c r="AK27" s="359">
        <f>ROUND(AW51,2)</f>
        <v>0</v>
      </c>
      <c r="AL27" s="358"/>
      <c r="AM27" s="358"/>
      <c r="AN27" s="358"/>
      <c r="AO27" s="358"/>
      <c r="AP27" s="42"/>
      <c r="AQ27" s="44"/>
      <c r="BE27" s="361"/>
    </row>
    <row r="28" spans="2:71" s="2" customFormat="1" ht="14.45" hidden="1" customHeight="1">
      <c r="B28" s="41"/>
      <c r="C28" s="42"/>
      <c r="D28" s="42"/>
      <c r="E28" s="42"/>
      <c r="F28" s="43" t="s">
        <v>43</v>
      </c>
      <c r="G28" s="42"/>
      <c r="H28" s="42"/>
      <c r="I28" s="42"/>
      <c r="J28" s="42"/>
      <c r="K28" s="42"/>
      <c r="L28" s="357">
        <v>0.21</v>
      </c>
      <c r="M28" s="358"/>
      <c r="N28" s="358"/>
      <c r="O28" s="358"/>
      <c r="P28" s="42"/>
      <c r="Q28" s="42"/>
      <c r="R28" s="42"/>
      <c r="S28" s="42"/>
      <c r="T28" s="42"/>
      <c r="U28" s="42"/>
      <c r="V28" s="42"/>
      <c r="W28" s="359">
        <f>ROUND(BB51,2)</f>
        <v>0</v>
      </c>
      <c r="X28" s="358"/>
      <c r="Y28" s="358"/>
      <c r="Z28" s="358"/>
      <c r="AA28" s="358"/>
      <c r="AB28" s="358"/>
      <c r="AC28" s="358"/>
      <c r="AD28" s="358"/>
      <c r="AE28" s="358"/>
      <c r="AF28" s="42"/>
      <c r="AG28" s="42"/>
      <c r="AH28" s="42"/>
      <c r="AI28" s="42"/>
      <c r="AJ28" s="42"/>
      <c r="AK28" s="359">
        <v>0</v>
      </c>
      <c r="AL28" s="358"/>
      <c r="AM28" s="358"/>
      <c r="AN28" s="358"/>
      <c r="AO28" s="358"/>
      <c r="AP28" s="42"/>
      <c r="AQ28" s="44"/>
      <c r="BE28" s="361"/>
    </row>
    <row r="29" spans="2:71" s="2" customFormat="1" ht="14.45" hidden="1" customHeight="1">
      <c r="B29" s="41"/>
      <c r="C29" s="42"/>
      <c r="D29" s="42"/>
      <c r="E29" s="42"/>
      <c r="F29" s="43" t="s">
        <v>44</v>
      </c>
      <c r="G29" s="42"/>
      <c r="H29" s="42"/>
      <c r="I29" s="42"/>
      <c r="J29" s="42"/>
      <c r="K29" s="42"/>
      <c r="L29" s="357">
        <v>0.15</v>
      </c>
      <c r="M29" s="358"/>
      <c r="N29" s="358"/>
      <c r="O29" s="358"/>
      <c r="P29" s="42"/>
      <c r="Q29" s="42"/>
      <c r="R29" s="42"/>
      <c r="S29" s="42"/>
      <c r="T29" s="42"/>
      <c r="U29" s="42"/>
      <c r="V29" s="42"/>
      <c r="W29" s="359">
        <f>ROUND(BC51,2)</f>
        <v>0</v>
      </c>
      <c r="X29" s="358"/>
      <c r="Y29" s="358"/>
      <c r="Z29" s="358"/>
      <c r="AA29" s="358"/>
      <c r="AB29" s="358"/>
      <c r="AC29" s="358"/>
      <c r="AD29" s="358"/>
      <c r="AE29" s="358"/>
      <c r="AF29" s="42"/>
      <c r="AG29" s="42"/>
      <c r="AH29" s="42"/>
      <c r="AI29" s="42"/>
      <c r="AJ29" s="42"/>
      <c r="AK29" s="359">
        <v>0</v>
      </c>
      <c r="AL29" s="358"/>
      <c r="AM29" s="358"/>
      <c r="AN29" s="358"/>
      <c r="AO29" s="358"/>
      <c r="AP29" s="42"/>
      <c r="AQ29" s="44"/>
      <c r="BE29" s="361"/>
    </row>
    <row r="30" spans="2:71" s="2" customFormat="1" ht="14.45" hidden="1" customHeight="1">
      <c r="B30" s="41"/>
      <c r="C30" s="42"/>
      <c r="D30" s="42"/>
      <c r="E30" s="42"/>
      <c r="F30" s="43" t="s">
        <v>45</v>
      </c>
      <c r="G30" s="42"/>
      <c r="H30" s="42"/>
      <c r="I30" s="42"/>
      <c r="J30" s="42"/>
      <c r="K30" s="42"/>
      <c r="L30" s="357">
        <v>0</v>
      </c>
      <c r="M30" s="358"/>
      <c r="N30" s="358"/>
      <c r="O30" s="358"/>
      <c r="P30" s="42"/>
      <c r="Q30" s="42"/>
      <c r="R30" s="42"/>
      <c r="S30" s="42"/>
      <c r="T30" s="42"/>
      <c r="U30" s="42"/>
      <c r="V30" s="42"/>
      <c r="W30" s="359">
        <f>ROUND(BD51,2)</f>
        <v>0</v>
      </c>
      <c r="X30" s="358"/>
      <c r="Y30" s="358"/>
      <c r="Z30" s="358"/>
      <c r="AA30" s="358"/>
      <c r="AB30" s="358"/>
      <c r="AC30" s="358"/>
      <c r="AD30" s="358"/>
      <c r="AE30" s="358"/>
      <c r="AF30" s="42"/>
      <c r="AG30" s="42"/>
      <c r="AH30" s="42"/>
      <c r="AI30" s="42"/>
      <c r="AJ30" s="42"/>
      <c r="AK30" s="359">
        <v>0</v>
      </c>
      <c r="AL30" s="358"/>
      <c r="AM30" s="358"/>
      <c r="AN30" s="358"/>
      <c r="AO30" s="358"/>
      <c r="AP30" s="42"/>
      <c r="AQ30" s="44"/>
      <c r="BE30" s="361"/>
    </row>
    <row r="31" spans="2:71" s="1" customFormat="1" ht="6.95" customHeight="1">
      <c r="B31" s="35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9"/>
      <c r="BE31" s="351"/>
    </row>
    <row r="32" spans="2:71" s="1" customFormat="1" ht="25.9" customHeight="1">
      <c r="B32" s="35"/>
      <c r="C32" s="45"/>
      <c r="D32" s="46" t="s">
        <v>46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8" t="s">
        <v>47</v>
      </c>
      <c r="U32" s="47"/>
      <c r="V32" s="47"/>
      <c r="W32" s="47"/>
      <c r="X32" s="344" t="s">
        <v>48</v>
      </c>
      <c r="Y32" s="345"/>
      <c r="Z32" s="345"/>
      <c r="AA32" s="345"/>
      <c r="AB32" s="345"/>
      <c r="AC32" s="47"/>
      <c r="AD32" s="47"/>
      <c r="AE32" s="47"/>
      <c r="AF32" s="47"/>
      <c r="AG32" s="47"/>
      <c r="AH32" s="47"/>
      <c r="AI32" s="47"/>
      <c r="AJ32" s="47"/>
      <c r="AK32" s="346">
        <f>SUM(AK23:AK30)</f>
        <v>0</v>
      </c>
      <c r="AL32" s="345"/>
      <c r="AM32" s="345"/>
      <c r="AN32" s="345"/>
      <c r="AO32" s="347"/>
      <c r="AP32" s="45"/>
      <c r="AQ32" s="49"/>
      <c r="BE32" s="351"/>
    </row>
    <row r="33" spans="2:56" s="1" customFormat="1" ht="6.95" customHeight="1">
      <c r="B33" s="35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9"/>
    </row>
    <row r="34" spans="2:56" s="1" customFormat="1" ht="6.95" customHeight="1">
      <c r="B34" s="50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2"/>
    </row>
    <row r="38" spans="2:56" s="1" customFormat="1" ht="6.95" customHeight="1">
      <c r="B38" s="53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35"/>
    </row>
    <row r="39" spans="2:56" s="1" customFormat="1" ht="36.950000000000003" customHeight="1">
      <c r="B39" s="35"/>
      <c r="C39" s="55" t="s">
        <v>49</v>
      </c>
      <c r="AR39" s="35"/>
    </row>
    <row r="40" spans="2:56" s="1" customFormat="1" ht="6.95" customHeight="1">
      <c r="B40" s="35"/>
      <c r="AR40" s="35"/>
    </row>
    <row r="41" spans="2:56" s="3" customFormat="1" ht="14.45" customHeight="1">
      <c r="B41" s="56"/>
      <c r="C41" s="57" t="s">
        <v>14</v>
      </c>
      <c r="L41" s="3" t="str">
        <f>K5</f>
        <v>0160810</v>
      </c>
      <c r="AR41" s="56"/>
    </row>
    <row r="42" spans="2:56" s="4" customFormat="1" ht="36.950000000000003" customHeight="1">
      <c r="B42" s="58"/>
      <c r="C42" s="59" t="s">
        <v>17</v>
      </c>
      <c r="L42" s="348" t="str">
        <f>K6</f>
        <v>Novostavba garáží , Vestec č.parc. 8/2</v>
      </c>
      <c r="M42" s="349"/>
      <c r="N42" s="349"/>
      <c r="O42" s="349"/>
      <c r="P42" s="349"/>
      <c r="Q42" s="349"/>
      <c r="R42" s="349"/>
      <c r="S42" s="349"/>
      <c r="T42" s="349"/>
      <c r="U42" s="349"/>
      <c r="V42" s="349"/>
      <c r="W42" s="349"/>
      <c r="X42" s="349"/>
      <c r="Y42" s="349"/>
      <c r="Z42" s="349"/>
      <c r="AA42" s="349"/>
      <c r="AB42" s="349"/>
      <c r="AC42" s="349"/>
      <c r="AD42" s="349"/>
      <c r="AE42" s="349"/>
      <c r="AF42" s="349"/>
      <c r="AG42" s="349"/>
      <c r="AH42" s="349"/>
      <c r="AI42" s="349"/>
      <c r="AJ42" s="349"/>
      <c r="AK42" s="349"/>
      <c r="AL42" s="349"/>
      <c r="AM42" s="349"/>
      <c r="AN42" s="349"/>
      <c r="AO42" s="349"/>
      <c r="AR42" s="58"/>
    </row>
    <row r="43" spans="2:56" s="1" customFormat="1" ht="6.95" customHeight="1">
      <c r="B43" s="35"/>
      <c r="AR43" s="35"/>
    </row>
    <row r="44" spans="2:56" s="1" customFormat="1" ht="15">
      <c r="B44" s="35"/>
      <c r="C44" s="57" t="s">
        <v>23</v>
      </c>
      <c r="L44" s="60" t="str">
        <f>IF(K8="","",K8)</f>
        <v xml:space="preserve"> </v>
      </c>
      <c r="AI44" s="57" t="s">
        <v>25</v>
      </c>
      <c r="AM44" s="350" t="str">
        <f>IF(AN8= "","",AN8)</f>
        <v/>
      </c>
      <c r="AN44" s="351"/>
      <c r="AR44" s="35"/>
    </row>
    <row r="45" spans="2:56" s="1" customFormat="1" ht="6.95" customHeight="1">
      <c r="B45" s="35"/>
      <c r="AR45" s="35"/>
    </row>
    <row r="46" spans="2:56" s="1" customFormat="1" ht="15">
      <c r="B46" s="35"/>
      <c r="C46" s="57" t="s">
        <v>28</v>
      </c>
      <c r="L46" s="3" t="str">
        <f>IF(E11= "","",E11)</f>
        <v xml:space="preserve"> </v>
      </c>
      <c r="AI46" s="57" t="s">
        <v>33</v>
      </c>
      <c r="AM46" s="352" t="str">
        <f>IF(E17="","",E17)</f>
        <v xml:space="preserve"> </v>
      </c>
      <c r="AN46" s="351"/>
      <c r="AO46" s="351"/>
      <c r="AP46" s="351"/>
      <c r="AR46" s="35"/>
      <c r="AS46" s="353" t="s">
        <v>50</v>
      </c>
      <c r="AT46" s="354"/>
      <c r="AU46" s="62"/>
      <c r="AV46" s="62"/>
      <c r="AW46" s="62"/>
      <c r="AX46" s="62"/>
      <c r="AY46" s="62"/>
      <c r="AZ46" s="62"/>
      <c r="BA46" s="62"/>
      <c r="BB46" s="62"/>
      <c r="BC46" s="62"/>
      <c r="BD46" s="63"/>
    </row>
    <row r="47" spans="2:56" s="1" customFormat="1" ht="15">
      <c r="B47" s="35"/>
      <c r="C47" s="57" t="s">
        <v>31</v>
      </c>
      <c r="L47" s="3" t="str">
        <f>IF(E14= "Vyplň údaj","",E14)</f>
        <v/>
      </c>
      <c r="AR47" s="35"/>
      <c r="AS47" s="355"/>
      <c r="AT47" s="356"/>
      <c r="AU47" s="36"/>
      <c r="AV47" s="36"/>
      <c r="AW47" s="36"/>
      <c r="AX47" s="36"/>
      <c r="AY47" s="36"/>
      <c r="AZ47" s="36"/>
      <c r="BA47" s="36"/>
      <c r="BB47" s="36"/>
      <c r="BC47" s="36"/>
      <c r="BD47" s="65"/>
    </row>
    <row r="48" spans="2:56" s="1" customFormat="1" ht="10.9" customHeight="1">
      <c r="B48" s="35"/>
      <c r="AR48" s="35"/>
      <c r="AS48" s="355"/>
      <c r="AT48" s="356"/>
      <c r="AU48" s="36"/>
      <c r="AV48" s="36"/>
      <c r="AW48" s="36"/>
      <c r="AX48" s="36"/>
      <c r="AY48" s="36"/>
      <c r="AZ48" s="36"/>
      <c r="BA48" s="36"/>
      <c r="BB48" s="36"/>
      <c r="BC48" s="36"/>
      <c r="BD48" s="65"/>
    </row>
    <row r="49" spans="1:91" s="1" customFormat="1" ht="29.25" customHeight="1">
      <c r="B49" s="35"/>
      <c r="C49" s="340" t="s">
        <v>51</v>
      </c>
      <c r="D49" s="341"/>
      <c r="E49" s="341"/>
      <c r="F49" s="341"/>
      <c r="G49" s="341"/>
      <c r="H49" s="66"/>
      <c r="I49" s="342" t="s">
        <v>52</v>
      </c>
      <c r="J49" s="341"/>
      <c r="K49" s="341"/>
      <c r="L49" s="341"/>
      <c r="M49" s="341"/>
      <c r="N49" s="341"/>
      <c r="O49" s="341"/>
      <c r="P49" s="341"/>
      <c r="Q49" s="341"/>
      <c r="R49" s="341"/>
      <c r="S49" s="341"/>
      <c r="T49" s="341"/>
      <c r="U49" s="341"/>
      <c r="V49" s="341"/>
      <c r="W49" s="341"/>
      <c r="X49" s="341"/>
      <c r="Y49" s="341"/>
      <c r="Z49" s="341"/>
      <c r="AA49" s="341"/>
      <c r="AB49" s="341"/>
      <c r="AC49" s="341"/>
      <c r="AD49" s="341"/>
      <c r="AE49" s="341"/>
      <c r="AF49" s="341"/>
      <c r="AG49" s="343" t="s">
        <v>53</v>
      </c>
      <c r="AH49" s="341"/>
      <c r="AI49" s="341"/>
      <c r="AJ49" s="341"/>
      <c r="AK49" s="341"/>
      <c r="AL49" s="341"/>
      <c r="AM49" s="341"/>
      <c r="AN49" s="342" t="s">
        <v>54</v>
      </c>
      <c r="AO49" s="341"/>
      <c r="AP49" s="341"/>
      <c r="AQ49" s="67" t="s">
        <v>55</v>
      </c>
      <c r="AR49" s="35"/>
      <c r="AS49" s="68" t="s">
        <v>56</v>
      </c>
      <c r="AT49" s="69" t="s">
        <v>57</v>
      </c>
      <c r="AU49" s="69" t="s">
        <v>58</v>
      </c>
      <c r="AV49" s="69" t="s">
        <v>59</v>
      </c>
      <c r="AW49" s="69" t="s">
        <v>60</v>
      </c>
      <c r="AX49" s="69" t="s">
        <v>61</v>
      </c>
      <c r="AY49" s="69" t="s">
        <v>62</v>
      </c>
      <c r="AZ49" s="69" t="s">
        <v>63</v>
      </c>
      <c r="BA49" s="69" t="s">
        <v>64</v>
      </c>
      <c r="BB49" s="69" t="s">
        <v>65</v>
      </c>
      <c r="BC49" s="69" t="s">
        <v>66</v>
      </c>
      <c r="BD49" s="70" t="s">
        <v>67</v>
      </c>
    </row>
    <row r="50" spans="1:91" s="1" customFormat="1" ht="10.9" customHeight="1">
      <c r="B50" s="35"/>
      <c r="AR50" s="35"/>
      <c r="AS50" s="71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3"/>
    </row>
    <row r="51" spans="1:91" s="4" customFormat="1" ht="32.450000000000003" customHeight="1">
      <c r="B51" s="58"/>
      <c r="C51" s="72" t="s">
        <v>68</v>
      </c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338">
        <f>ROUND(SUM(AG52:AG53),2)</f>
        <v>0</v>
      </c>
      <c r="AH51" s="338"/>
      <c r="AI51" s="338"/>
      <c r="AJ51" s="338"/>
      <c r="AK51" s="338"/>
      <c r="AL51" s="338"/>
      <c r="AM51" s="338"/>
      <c r="AN51" s="339">
        <f>SUM(AG51,AT51)</f>
        <v>0</v>
      </c>
      <c r="AO51" s="339"/>
      <c r="AP51" s="339"/>
      <c r="AQ51" s="74" t="s">
        <v>3</v>
      </c>
      <c r="AR51" s="58"/>
      <c r="AS51" s="75">
        <f>ROUND(SUM(AS52:AS53),2)</f>
        <v>0</v>
      </c>
      <c r="AT51" s="76">
        <f>ROUND(SUM(AV51:AW51),2)</f>
        <v>0</v>
      </c>
      <c r="AU51" s="77">
        <f>ROUND(SUM(AU52:AU53),5)</f>
        <v>0</v>
      </c>
      <c r="AV51" s="76">
        <f>ROUND(AZ51*L26,2)</f>
        <v>0</v>
      </c>
      <c r="AW51" s="76">
        <f>ROUND(BA51*L27,2)</f>
        <v>0</v>
      </c>
      <c r="AX51" s="76">
        <f>ROUND(BB51*L26,2)</f>
        <v>0</v>
      </c>
      <c r="AY51" s="76">
        <f>ROUND(BC51*L27,2)</f>
        <v>0</v>
      </c>
      <c r="AZ51" s="76">
        <f>ROUND(SUM(AZ52:AZ53),2)</f>
        <v>0</v>
      </c>
      <c r="BA51" s="76">
        <f>ROUND(SUM(BA52:BA53),2)</f>
        <v>0</v>
      </c>
      <c r="BB51" s="76">
        <f>ROUND(SUM(BB52:BB53),2)</f>
        <v>0</v>
      </c>
      <c r="BC51" s="76">
        <f>ROUND(SUM(BC52:BC53),2)</f>
        <v>0</v>
      </c>
      <c r="BD51" s="78">
        <f>ROUND(SUM(BD52:BD53),2)</f>
        <v>0</v>
      </c>
      <c r="BS51" s="59" t="s">
        <v>69</v>
      </c>
      <c r="BT51" s="59" t="s">
        <v>70</v>
      </c>
      <c r="BU51" s="79" t="s">
        <v>71</v>
      </c>
      <c r="BV51" s="59" t="s">
        <v>72</v>
      </c>
      <c r="BW51" s="59" t="s">
        <v>5</v>
      </c>
      <c r="BX51" s="59" t="s">
        <v>73</v>
      </c>
      <c r="CL51" s="59" t="s">
        <v>3</v>
      </c>
    </row>
    <row r="52" spans="1:91" s="5" customFormat="1" ht="27.4" customHeight="1">
      <c r="A52" s="242" t="s">
        <v>1075</v>
      </c>
      <c r="B52" s="80"/>
      <c r="C52" s="81"/>
      <c r="D52" s="337" t="s">
        <v>74</v>
      </c>
      <c r="E52" s="336"/>
      <c r="F52" s="336"/>
      <c r="G52" s="336"/>
      <c r="H52" s="336"/>
      <c r="I52" s="82"/>
      <c r="J52" s="337" t="s">
        <v>75</v>
      </c>
      <c r="K52" s="336"/>
      <c r="L52" s="336"/>
      <c r="M52" s="336"/>
      <c r="N52" s="336"/>
      <c r="O52" s="336"/>
      <c r="P52" s="336"/>
      <c r="Q52" s="336"/>
      <c r="R52" s="336"/>
      <c r="S52" s="336"/>
      <c r="T52" s="336"/>
      <c r="U52" s="336"/>
      <c r="V52" s="336"/>
      <c r="W52" s="336"/>
      <c r="X52" s="336"/>
      <c r="Y52" s="336"/>
      <c r="Z52" s="336"/>
      <c r="AA52" s="336"/>
      <c r="AB52" s="336"/>
      <c r="AC52" s="336"/>
      <c r="AD52" s="336"/>
      <c r="AE52" s="336"/>
      <c r="AF52" s="336"/>
      <c r="AG52" s="335">
        <f>'0160810-1 - Stavební část'!J27</f>
        <v>0</v>
      </c>
      <c r="AH52" s="336"/>
      <c r="AI52" s="336"/>
      <c r="AJ52" s="336"/>
      <c r="AK52" s="336"/>
      <c r="AL52" s="336"/>
      <c r="AM52" s="336"/>
      <c r="AN52" s="335">
        <f>SUM(AG52,AT52)</f>
        <v>0</v>
      </c>
      <c r="AO52" s="336"/>
      <c r="AP52" s="336"/>
      <c r="AQ52" s="83" t="s">
        <v>76</v>
      </c>
      <c r="AR52" s="80"/>
      <c r="AS52" s="84">
        <v>0</v>
      </c>
      <c r="AT52" s="85">
        <f>ROUND(SUM(AV52:AW52),2)</f>
        <v>0</v>
      </c>
      <c r="AU52" s="86">
        <f>'0160810-1 - Stavební část'!P95</f>
        <v>0</v>
      </c>
      <c r="AV52" s="85">
        <f>'0160810-1 - Stavební část'!J30</f>
        <v>0</v>
      </c>
      <c r="AW52" s="85">
        <f>'0160810-1 - Stavební část'!J31</f>
        <v>0</v>
      </c>
      <c r="AX52" s="85">
        <f>'0160810-1 - Stavební část'!J32</f>
        <v>0</v>
      </c>
      <c r="AY52" s="85">
        <f>'0160810-1 - Stavební část'!J33</f>
        <v>0</v>
      </c>
      <c r="AZ52" s="85">
        <f>'0160810-1 - Stavební část'!F30</f>
        <v>0</v>
      </c>
      <c r="BA52" s="85">
        <f>'0160810-1 - Stavební část'!F31</f>
        <v>0</v>
      </c>
      <c r="BB52" s="85">
        <f>'0160810-1 - Stavební část'!F32</f>
        <v>0</v>
      </c>
      <c r="BC52" s="85">
        <f>'0160810-1 - Stavební část'!F33</f>
        <v>0</v>
      </c>
      <c r="BD52" s="87">
        <f>'0160810-1 - Stavební část'!F34</f>
        <v>0</v>
      </c>
      <c r="BT52" s="88" t="s">
        <v>22</v>
      </c>
      <c r="BV52" s="88" t="s">
        <v>72</v>
      </c>
      <c r="BW52" s="88" t="s">
        <v>77</v>
      </c>
      <c r="BX52" s="88" t="s">
        <v>5</v>
      </c>
      <c r="CL52" s="88" t="s">
        <v>3</v>
      </c>
      <c r="CM52" s="88" t="s">
        <v>78</v>
      </c>
    </row>
    <row r="53" spans="1:91" s="5" customFormat="1" ht="27.4" customHeight="1">
      <c r="A53" s="242" t="s">
        <v>1075</v>
      </c>
      <c r="B53" s="80"/>
      <c r="C53" s="81"/>
      <c r="D53" s="337" t="s">
        <v>79</v>
      </c>
      <c r="E53" s="336"/>
      <c r="F53" s="336"/>
      <c r="G53" s="336"/>
      <c r="H53" s="336"/>
      <c r="I53" s="82"/>
      <c r="J53" s="337" t="s">
        <v>80</v>
      </c>
      <c r="K53" s="336"/>
      <c r="L53" s="336"/>
      <c r="M53" s="336"/>
      <c r="N53" s="336"/>
      <c r="O53" s="336"/>
      <c r="P53" s="336"/>
      <c r="Q53" s="336"/>
      <c r="R53" s="336"/>
      <c r="S53" s="336"/>
      <c r="T53" s="336"/>
      <c r="U53" s="336"/>
      <c r="V53" s="336"/>
      <c r="W53" s="336"/>
      <c r="X53" s="336"/>
      <c r="Y53" s="336"/>
      <c r="Z53" s="336"/>
      <c r="AA53" s="336"/>
      <c r="AB53" s="336"/>
      <c r="AC53" s="336"/>
      <c r="AD53" s="336"/>
      <c r="AE53" s="336"/>
      <c r="AF53" s="336"/>
      <c r="AG53" s="335">
        <f>'0160810-2 - Zpevněné plochy'!J27</f>
        <v>0</v>
      </c>
      <c r="AH53" s="336"/>
      <c r="AI53" s="336"/>
      <c r="AJ53" s="336"/>
      <c r="AK53" s="336"/>
      <c r="AL53" s="336"/>
      <c r="AM53" s="336"/>
      <c r="AN53" s="335">
        <f>SUM(AG53,AT53)</f>
        <v>0</v>
      </c>
      <c r="AO53" s="336"/>
      <c r="AP53" s="336"/>
      <c r="AQ53" s="83" t="s">
        <v>76</v>
      </c>
      <c r="AR53" s="80"/>
      <c r="AS53" s="89">
        <v>0</v>
      </c>
      <c r="AT53" s="90">
        <f>ROUND(SUM(AV53:AW53),2)</f>
        <v>0</v>
      </c>
      <c r="AU53" s="91">
        <f>'0160810-2 - Zpevněné plochy'!P82</f>
        <v>0</v>
      </c>
      <c r="AV53" s="90">
        <f>'0160810-2 - Zpevněné plochy'!J30</f>
        <v>0</v>
      </c>
      <c r="AW53" s="90">
        <f>'0160810-2 - Zpevněné plochy'!J31</f>
        <v>0</v>
      </c>
      <c r="AX53" s="90">
        <f>'0160810-2 - Zpevněné plochy'!J32</f>
        <v>0</v>
      </c>
      <c r="AY53" s="90">
        <f>'0160810-2 - Zpevněné plochy'!J33</f>
        <v>0</v>
      </c>
      <c r="AZ53" s="90">
        <f>'0160810-2 - Zpevněné plochy'!F30</f>
        <v>0</v>
      </c>
      <c r="BA53" s="90">
        <f>'0160810-2 - Zpevněné plochy'!F31</f>
        <v>0</v>
      </c>
      <c r="BB53" s="90">
        <f>'0160810-2 - Zpevněné plochy'!F32</f>
        <v>0</v>
      </c>
      <c r="BC53" s="90">
        <f>'0160810-2 - Zpevněné plochy'!F33</f>
        <v>0</v>
      </c>
      <c r="BD53" s="92">
        <f>'0160810-2 - Zpevněné plochy'!F34</f>
        <v>0</v>
      </c>
      <c r="BT53" s="88" t="s">
        <v>22</v>
      </c>
      <c r="BV53" s="88" t="s">
        <v>72</v>
      </c>
      <c r="BW53" s="88" t="s">
        <v>81</v>
      </c>
      <c r="BX53" s="88" t="s">
        <v>5</v>
      </c>
      <c r="CL53" s="88" t="s">
        <v>3</v>
      </c>
      <c r="CM53" s="88" t="s">
        <v>78</v>
      </c>
    </row>
    <row r="54" spans="1:91" s="1" customFormat="1" ht="30" customHeight="1">
      <c r="B54" s="35"/>
      <c r="AR54" s="35"/>
    </row>
    <row r="55" spans="1:91" s="1" customFormat="1" ht="6.95" customHeight="1">
      <c r="B55" s="50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35"/>
    </row>
  </sheetData>
  <mergeCells count="45">
    <mergeCell ref="L28:O28"/>
    <mergeCell ref="W28:AE28"/>
    <mergeCell ref="AK28:AO28"/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29:O29"/>
    <mergeCell ref="W29:AE29"/>
    <mergeCell ref="AK29:AO29"/>
    <mergeCell ref="L30:O30"/>
    <mergeCell ref="W30:AE30"/>
    <mergeCell ref="AK30:AO30"/>
    <mergeCell ref="AK32:AO32"/>
    <mergeCell ref="L42:AO42"/>
    <mergeCell ref="AM44:AN44"/>
    <mergeCell ref="AM46:AP46"/>
    <mergeCell ref="AS46:AT48"/>
    <mergeCell ref="AR2:BE2"/>
    <mergeCell ref="AN53:AP53"/>
    <mergeCell ref="AG53:AM53"/>
    <mergeCell ref="D53:H53"/>
    <mergeCell ref="J53:AF53"/>
    <mergeCell ref="AG51:AM51"/>
    <mergeCell ref="AN51:AP51"/>
    <mergeCell ref="C49:G49"/>
    <mergeCell ref="I49:AF49"/>
    <mergeCell ref="AG49:AM49"/>
    <mergeCell ref="AN49:AP49"/>
    <mergeCell ref="AN52:AP52"/>
    <mergeCell ref="AG52:AM52"/>
    <mergeCell ref="D52:H52"/>
    <mergeCell ref="J52:AF52"/>
    <mergeCell ref="X32:AB32"/>
  </mergeCells>
  <hyperlinks>
    <hyperlink ref="K1:S1" location="C2" tooltip="Rekapitulace stavby" display="1) Rekapitulace stavby"/>
    <hyperlink ref="W1:AI1" location="C51" tooltip="Rekapitulace objektů stavby a soupisů prací" display="2) Rekapitulace objektů stavby a soupisů prací"/>
    <hyperlink ref="A52" location="'0160810-1 - Stavební část'!C2" tooltip="0160810-1 - Stavební část" display="/"/>
    <hyperlink ref="A53" location="'0160810-2 - Zpevněné plochy'!C2" tooltip="0160810-2 - Zpevněné plochy" display="/"/>
  </hyperlinks>
  <pageMargins left="0.58333331346511841" right="0.58333331346511841" top="0.58333331346511841" bottom="0.58333331346511841" header="0" footer="0"/>
  <pageSetup paperSize="9" fitToHeight="100" orientation="landscape" blackAndWhite="1" errors="blank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BR709"/>
  <sheetViews>
    <sheetView showGridLines="0" workbookViewId="0">
      <pane ySplit="1" topLeftCell="A655" activePane="bottomLeft" state="frozen"/>
      <selection pane="bottomLeft" activeCell="J12" sqref="J12"/>
    </sheetView>
  </sheetViews>
  <sheetFormatPr defaultRowHeight="13.5"/>
  <cols>
    <col min="1" max="1" width="7.140625" customWidth="1"/>
    <col min="2" max="2" width="1.42578125" customWidth="1"/>
    <col min="3" max="3" width="3.5703125" customWidth="1"/>
    <col min="4" max="4" width="3.7109375" customWidth="1"/>
    <col min="5" max="5" width="14.7109375" customWidth="1"/>
    <col min="6" max="6" width="64.28515625" customWidth="1"/>
    <col min="7" max="7" width="7.42578125" customWidth="1"/>
    <col min="8" max="8" width="9.5703125" customWidth="1"/>
    <col min="9" max="9" width="10.85546875" style="93" customWidth="1"/>
    <col min="10" max="10" width="20.140625" customWidth="1"/>
    <col min="11" max="11" width="13.28515625" customWidth="1"/>
    <col min="13" max="18" width="0" hidden="1" customWidth="1"/>
    <col min="19" max="19" width="7" hidden="1" customWidth="1"/>
    <col min="20" max="20" width="25.42578125" hidden="1" customWidth="1"/>
    <col min="21" max="21" width="14" hidden="1" customWidth="1"/>
    <col min="22" max="22" width="10.5703125" customWidth="1"/>
    <col min="23" max="23" width="14" customWidth="1"/>
    <col min="24" max="24" width="10.5703125" customWidth="1"/>
    <col min="25" max="25" width="12.85546875" customWidth="1"/>
    <col min="26" max="26" width="9.42578125" customWidth="1"/>
    <col min="27" max="27" width="12.85546875" customWidth="1"/>
    <col min="28" max="28" width="14" customWidth="1"/>
    <col min="29" max="29" width="9.42578125" customWidth="1"/>
    <col min="30" max="30" width="12.85546875" customWidth="1"/>
    <col min="31" max="31" width="14" customWidth="1"/>
    <col min="44" max="65" width="0" hidden="1" customWidth="1"/>
  </cols>
  <sheetData>
    <row r="1" spans="1:70" ht="21.75" customHeight="1">
      <c r="A1" s="16"/>
      <c r="B1" s="244"/>
      <c r="C1" s="244"/>
      <c r="D1" s="243" t="s">
        <v>1</v>
      </c>
      <c r="E1" s="244"/>
      <c r="F1" s="245" t="s">
        <v>1076</v>
      </c>
      <c r="G1" s="370" t="s">
        <v>1077</v>
      </c>
      <c r="H1" s="370"/>
      <c r="I1" s="250"/>
      <c r="J1" s="245" t="s">
        <v>1078</v>
      </c>
      <c r="K1" s="243" t="s">
        <v>82</v>
      </c>
      <c r="L1" s="245" t="s">
        <v>1079</v>
      </c>
      <c r="M1" s="245"/>
      <c r="N1" s="245"/>
      <c r="O1" s="245"/>
      <c r="P1" s="245"/>
      <c r="Q1" s="245"/>
      <c r="R1" s="245"/>
      <c r="S1" s="245"/>
      <c r="T1" s="245"/>
      <c r="U1" s="241"/>
      <c r="V1" s="241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</row>
    <row r="2" spans="1:70" ht="36.950000000000003" customHeight="1">
      <c r="L2" s="333" t="s">
        <v>6</v>
      </c>
      <c r="M2" s="334"/>
      <c r="N2" s="334"/>
      <c r="O2" s="334"/>
      <c r="P2" s="334"/>
      <c r="Q2" s="334"/>
      <c r="R2" s="334"/>
      <c r="S2" s="334"/>
      <c r="T2" s="334"/>
      <c r="U2" s="334"/>
      <c r="V2" s="334"/>
      <c r="AT2" s="18" t="s">
        <v>77</v>
      </c>
    </row>
    <row r="3" spans="1:70" ht="6.95" customHeight="1">
      <c r="B3" s="19"/>
      <c r="C3" s="20"/>
      <c r="D3" s="20"/>
      <c r="E3" s="20"/>
      <c r="F3" s="20"/>
      <c r="G3" s="20"/>
      <c r="H3" s="20"/>
      <c r="I3" s="94"/>
      <c r="J3" s="20"/>
      <c r="K3" s="21"/>
      <c r="AT3" s="18" t="s">
        <v>78</v>
      </c>
    </row>
    <row r="4" spans="1:70" ht="36.950000000000003" customHeight="1">
      <c r="B4" s="22"/>
      <c r="C4" s="23"/>
      <c r="D4" s="24" t="s">
        <v>83</v>
      </c>
      <c r="E4" s="23"/>
      <c r="F4" s="23"/>
      <c r="G4" s="23"/>
      <c r="H4" s="23"/>
      <c r="I4" s="95"/>
      <c r="J4" s="23"/>
      <c r="K4" s="25"/>
      <c r="M4" s="26" t="s">
        <v>11</v>
      </c>
      <c r="AT4" s="18" t="s">
        <v>4</v>
      </c>
    </row>
    <row r="5" spans="1:70" ht="6.95" customHeight="1">
      <c r="B5" s="22"/>
      <c r="C5" s="23"/>
      <c r="D5" s="23"/>
      <c r="E5" s="23"/>
      <c r="F5" s="23"/>
      <c r="G5" s="23"/>
      <c r="H5" s="23"/>
      <c r="I5" s="95"/>
      <c r="J5" s="23"/>
      <c r="K5" s="25"/>
    </row>
    <row r="6" spans="1:70" ht="15">
      <c r="B6" s="22"/>
      <c r="C6" s="23"/>
      <c r="D6" s="31" t="s">
        <v>17</v>
      </c>
      <c r="E6" s="23"/>
      <c r="F6" s="23"/>
      <c r="G6" s="23"/>
      <c r="H6" s="23"/>
      <c r="I6" s="95"/>
      <c r="J6" s="23"/>
      <c r="K6" s="25"/>
    </row>
    <row r="7" spans="1:70" ht="20.45" customHeight="1">
      <c r="B7" s="22"/>
      <c r="C7" s="23"/>
      <c r="D7" s="23"/>
      <c r="E7" s="371" t="str">
        <f>'Rekapitulace stavby'!K6</f>
        <v>Novostavba garáží , Vestec č.parc. 8/2</v>
      </c>
      <c r="F7" s="363"/>
      <c r="G7" s="363"/>
      <c r="H7" s="363"/>
      <c r="I7" s="95"/>
      <c r="J7" s="23"/>
      <c r="K7" s="25"/>
    </row>
    <row r="8" spans="1:70" s="1" customFormat="1" ht="15">
      <c r="B8" s="35"/>
      <c r="C8" s="36"/>
      <c r="D8" s="31" t="s">
        <v>84</v>
      </c>
      <c r="E8" s="36"/>
      <c r="F8" s="36"/>
      <c r="G8" s="36"/>
      <c r="H8" s="36"/>
      <c r="I8" s="96"/>
      <c r="J8" s="36"/>
      <c r="K8" s="39"/>
    </row>
    <row r="9" spans="1:70" s="1" customFormat="1" ht="36.950000000000003" customHeight="1">
      <c r="B9" s="35"/>
      <c r="C9" s="36"/>
      <c r="D9" s="36"/>
      <c r="E9" s="372" t="s">
        <v>85</v>
      </c>
      <c r="F9" s="356"/>
      <c r="G9" s="356"/>
      <c r="H9" s="356"/>
      <c r="I9" s="96"/>
      <c r="J9" s="36"/>
      <c r="K9" s="39"/>
    </row>
    <row r="10" spans="1:70" s="1" customFormat="1">
      <c r="B10" s="35"/>
      <c r="C10" s="36"/>
      <c r="D10" s="36"/>
      <c r="E10" s="36"/>
      <c r="F10" s="36"/>
      <c r="G10" s="36"/>
      <c r="H10" s="36"/>
      <c r="I10" s="96"/>
      <c r="J10" s="36"/>
      <c r="K10" s="39"/>
    </row>
    <row r="11" spans="1:70" s="1" customFormat="1" ht="14.45" customHeight="1">
      <c r="B11" s="35"/>
      <c r="C11" s="36"/>
      <c r="D11" s="31" t="s">
        <v>20</v>
      </c>
      <c r="E11" s="36"/>
      <c r="F11" s="29" t="s">
        <v>3</v>
      </c>
      <c r="G11" s="36"/>
      <c r="H11" s="36"/>
      <c r="I11" s="97" t="s">
        <v>21</v>
      </c>
      <c r="J11" s="29" t="s">
        <v>3</v>
      </c>
      <c r="K11" s="39"/>
    </row>
    <row r="12" spans="1:70" s="1" customFormat="1" ht="14.45" customHeight="1">
      <c r="B12" s="35"/>
      <c r="C12" s="36"/>
      <c r="D12" s="31" t="s">
        <v>23</v>
      </c>
      <c r="E12" s="36"/>
      <c r="F12" s="29" t="s">
        <v>24</v>
      </c>
      <c r="G12" s="36"/>
      <c r="H12" s="36"/>
      <c r="I12" s="97" t="s">
        <v>25</v>
      </c>
      <c r="J12" s="98"/>
      <c r="K12" s="39"/>
    </row>
    <row r="13" spans="1:70" s="1" customFormat="1" ht="10.9" customHeight="1">
      <c r="B13" s="35"/>
      <c r="C13" s="36"/>
      <c r="D13" s="36"/>
      <c r="E13" s="36"/>
      <c r="F13" s="36"/>
      <c r="G13" s="36"/>
      <c r="H13" s="36"/>
      <c r="I13" s="96"/>
      <c r="J13" s="36"/>
      <c r="K13" s="39"/>
    </row>
    <row r="14" spans="1:70" s="1" customFormat="1" ht="14.45" customHeight="1">
      <c r="B14" s="35"/>
      <c r="C14" s="36"/>
      <c r="D14" s="31" t="s">
        <v>28</v>
      </c>
      <c r="E14" s="36"/>
      <c r="F14" s="36"/>
      <c r="G14" s="36"/>
      <c r="H14" s="36"/>
      <c r="I14" s="97" t="s">
        <v>29</v>
      </c>
      <c r="J14" s="29" t="str">
        <f>IF('Rekapitulace stavby'!AN10="","",'Rekapitulace stavby'!AN10)</f>
        <v/>
      </c>
      <c r="K14" s="39"/>
    </row>
    <row r="15" spans="1:70" s="1" customFormat="1" ht="18" customHeight="1">
      <c r="B15" s="35"/>
      <c r="C15" s="36"/>
      <c r="D15" s="36"/>
      <c r="E15" s="29" t="str">
        <f>IF('Rekapitulace stavby'!E11="","",'Rekapitulace stavby'!E11)</f>
        <v xml:space="preserve"> </v>
      </c>
      <c r="F15" s="36"/>
      <c r="G15" s="36"/>
      <c r="H15" s="36"/>
      <c r="I15" s="97" t="s">
        <v>30</v>
      </c>
      <c r="J15" s="29" t="str">
        <f>IF('Rekapitulace stavby'!AN11="","",'Rekapitulace stavby'!AN11)</f>
        <v/>
      </c>
      <c r="K15" s="39"/>
    </row>
    <row r="16" spans="1:70" s="1" customFormat="1" ht="6.95" customHeight="1">
      <c r="B16" s="35"/>
      <c r="C16" s="36"/>
      <c r="D16" s="36"/>
      <c r="E16" s="36"/>
      <c r="F16" s="36"/>
      <c r="G16" s="36"/>
      <c r="H16" s="36"/>
      <c r="I16" s="96"/>
      <c r="J16" s="36"/>
      <c r="K16" s="39"/>
    </row>
    <row r="17" spans="2:11" s="1" customFormat="1" ht="14.45" customHeight="1">
      <c r="B17" s="35"/>
      <c r="C17" s="36"/>
      <c r="D17" s="31" t="s">
        <v>31</v>
      </c>
      <c r="E17" s="36"/>
      <c r="F17" s="36"/>
      <c r="G17" s="36"/>
      <c r="H17" s="36"/>
      <c r="I17" s="97" t="s">
        <v>29</v>
      </c>
      <c r="J17" s="29" t="str">
        <f>IF('Rekapitulace stavby'!AN13="Vyplň údaj","",IF('Rekapitulace stavby'!AN13="","",'Rekapitulace stavby'!AN13))</f>
        <v/>
      </c>
      <c r="K17" s="39"/>
    </row>
    <row r="18" spans="2:11" s="1" customFormat="1" ht="18" customHeight="1">
      <c r="B18" s="35"/>
      <c r="C18" s="36"/>
      <c r="D18" s="36"/>
      <c r="E18" s="29" t="str">
        <f>IF('Rekapitulace stavby'!E14="Vyplň údaj","",IF('Rekapitulace stavby'!E14="","",'Rekapitulace stavby'!E14))</f>
        <v/>
      </c>
      <c r="F18" s="36"/>
      <c r="G18" s="36"/>
      <c r="H18" s="36"/>
      <c r="I18" s="97" t="s">
        <v>30</v>
      </c>
      <c r="J18" s="29" t="str">
        <f>IF('Rekapitulace stavby'!AN14="Vyplň údaj","",IF('Rekapitulace stavby'!AN14="","",'Rekapitulace stavby'!AN14))</f>
        <v/>
      </c>
      <c r="K18" s="39"/>
    </row>
    <row r="19" spans="2:11" s="1" customFormat="1" ht="6.95" customHeight="1">
      <c r="B19" s="35"/>
      <c r="C19" s="36"/>
      <c r="D19" s="36"/>
      <c r="E19" s="36"/>
      <c r="F19" s="36"/>
      <c r="G19" s="36"/>
      <c r="H19" s="36"/>
      <c r="I19" s="96"/>
      <c r="J19" s="36"/>
      <c r="K19" s="39"/>
    </row>
    <row r="20" spans="2:11" s="1" customFormat="1" ht="14.45" customHeight="1">
      <c r="B20" s="35"/>
      <c r="C20" s="36"/>
      <c r="D20" s="31" t="s">
        <v>33</v>
      </c>
      <c r="E20" s="36"/>
      <c r="F20" s="36"/>
      <c r="G20" s="36"/>
      <c r="H20" s="36"/>
      <c r="I20" s="97" t="s">
        <v>29</v>
      </c>
      <c r="J20" s="29" t="str">
        <f>IF('Rekapitulace stavby'!AN16="","",'Rekapitulace stavby'!AN16)</f>
        <v/>
      </c>
      <c r="K20" s="39"/>
    </row>
    <row r="21" spans="2:11" s="1" customFormat="1" ht="18" customHeight="1">
      <c r="B21" s="35"/>
      <c r="C21" s="36"/>
      <c r="D21" s="36"/>
      <c r="E21" s="29" t="str">
        <f>IF('Rekapitulace stavby'!E17="","",'Rekapitulace stavby'!E17)</f>
        <v xml:space="preserve"> </v>
      </c>
      <c r="F21" s="36"/>
      <c r="G21" s="36"/>
      <c r="H21" s="36"/>
      <c r="I21" s="97" t="s">
        <v>30</v>
      </c>
      <c r="J21" s="29" t="str">
        <f>IF('Rekapitulace stavby'!AN17="","",'Rekapitulace stavby'!AN17)</f>
        <v/>
      </c>
      <c r="K21" s="39"/>
    </row>
    <row r="22" spans="2:11" s="1" customFormat="1" ht="6.95" customHeight="1">
      <c r="B22" s="35"/>
      <c r="C22" s="36"/>
      <c r="D22" s="36"/>
      <c r="E22" s="36"/>
      <c r="F22" s="36"/>
      <c r="G22" s="36"/>
      <c r="H22" s="36"/>
      <c r="I22" s="96"/>
      <c r="J22" s="36"/>
      <c r="K22" s="39"/>
    </row>
    <row r="23" spans="2:11" s="1" customFormat="1" ht="14.45" customHeight="1">
      <c r="B23" s="35"/>
      <c r="C23" s="36"/>
      <c r="D23" s="31" t="s">
        <v>35</v>
      </c>
      <c r="E23" s="36"/>
      <c r="F23" s="36"/>
      <c r="G23" s="36"/>
      <c r="H23" s="36"/>
      <c r="I23" s="96"/>
      <c r="J23" s="36"/>
      <c r="K23" s="39"/>
    </row>
    <row r="24" spans="2:11" s="6" customFormat="1" ht="20.45" customHeight="1">
      <c r="B24" s="99"/>
      <c r="C24" s="100"/>
      <c r="D24" s="100"/>
      <c r="E24" s="366" t="s">
        <v>3</v>
      </c>
      <c r="F24" s="373"/>
      <c r="G24" s="373"/>
      <c r="H24" s="373"/>
      <c r="I24" s="101"/>
      <c r="J24" s="100"/>
      <c r="K24" s="102"/>
    </row>
    <row r="25" spans="2:11" s="1" customFormat="1" ht="6.95" customHeight="1">
      <c r="B25" s="35"/>
      <c r="C25" s="36"/>
      <c r="D25" s="36"/>
      <c r="E25" s="36"/>
      <c r="F25" s="36"/>
      <c r="G25" s="36"/>
      <c r="H25" s="36"/>
      <c r="I25" s="96"/>
      <c r="J25" s="36"/>
      <c r="K25" s="39"/>
    </row>
    <row r="26" spans="2:11" s="1" customFormat="1" ht="6.95" customHeight="1">
      <c r="B26" s="35"/>
      <c r="C26" s="36"/>
      <c r="D26" s="62"/>
      <c r="E26" s="62"/>
      <c r="F26" s="62"/>
      <c r="G26" s="62"/>
      <c r="H26" s="62"/>
      <c r="I26" s="103"/>
      <c r="J26" s="62"/>
      <c r="K26" s="104"/>
    </row>
    <row r="27" spans="2:11" s="1" customFormat="1" ht="25.35" customHeight="1">
      <c r="B27" s="35"/>
      <c r="C27" s="36"/>
      <c r="D27" s="105" t="s">
        <v>36</v>
      </c>
      <c r="E27" s="36"/>
      <c r="F27" s="36"/>
      <c r="G27" s="36"/>
      <c r="H27" s="36"/>
      <c r="I27" s="96"/>
      <c r="J27" s="106">
        <f>ROUND(J95,2)</f>
        <v>0</v>
      </c>
      <c r="K27" s="39"/>
    </row>
    <row r="28" spans="2:11" s="1" customFormat="1" ht="6.95" customHeight="1">
      <c r="B28" s="35"/>
      <c r="C28" s="36"/>
      <c r="D28" s="62"/>
      <c r="E28" s="62"/>
      <c r="F28" s="62"/>
      <c r="G28" s="62"/>
      <c r="H28" s="62"/>
      <c r="I28" s="103"/>
      <c r="J28" s="62"/>
      <c r="K28" s="104"/>
    </row>
    <row r="29" spans="2:11" s="1" customFormat="1" ht="14.45" customHeight="1">
      <c r="B29" s="35"/>
      <c r="C29" s="36"/>
      <c r="D29" s="36"/>
      <c r="E29" s="36"/>
      <c r="F29" s="40" t="s">
        <v>38</v>
      </c>
      <c r="G29" s="36"/>
      <c r="H29" s="36"/>
      <c r="I29" s="107" t="s">
        <v>37</v>
      </c>
      <c r="J29" s="40" t="s">
        <v>39</v>
      </c>
      <c r="K29" s="39"/>
    </row>
    <row r="30" spans="2:11" s="1" customFormat="1" ht="14.45" customHeight="1">
      <c r="B30" s="35"/>
      <c r="C30" s="36"/>
      <c r="D30" s="43" t="s">
        <v>40</v>
      </c>
      <c r="E30" s="43" t="s">
        <v>41</v>
      </c>
      <c r="F30" s="108">
        <f>ROUND(SUM(BE95:BE707), 2)</f>
        <v>0</v>
      </c>
      <c r="G30" s="36"/>
      <c r="H30" s="36"/>
      <c r="I30" s="109">
        <v>0.21</v>
      </c>
      <c r="J30" s="108">
        <f>ROUND(ROUND((SUM(BE95:BE707)), 2)*I30, 2)</f>
        <v>0</v>
      </c>
      <c r="K30" s="39"/>
    </row>
    <row r="31" spans="2:11" s="1" customFormat="1" ht="14.45" customHeight="1">
      <c r="B31" s="35"/>
      <c r="C31" s="36"/>
      <c r="D31" s="36"/>
      <c r="E31" s="43" t="s">
        <v>42</v>
      </c>
      <c r="F31" s="108">
        <f>ROUND(SUM(BF95:BF707), 2)</f>
        <v>0</v>
      </c>
      <c r="G31" s="36"/>
      <c r="H31" s="36"/>
      <c r="I31" s="109">
        <v>0.15</v>
      </c>
      <c r="J31" s="108">
        <f>ROUND(ROUND((SUM(BF95:BF707)), 2)*I31, 2)</f>
        <v>0</v>
      </c>
      <c r="K31" s="39"/>
    </row>
    <row r="32" spans="2:11" s="1" customFormat="1" ht="14.45" hidden="1" customHeight="1">
      <c r="B32" s="35"/>
      <c r="C32" s="36"/>
      <c r="D32" s="36"/>
      <c r="E32" s="43" t="s">
        <v>43</v>
      </c>
      <c r="F32" s="108">
        <f>ROUND(SUM(BG95:BG707), 2)</f>
        <v>0</v>
      </c>
      <c r="G32" s="36"/>
      <c r="H32" s="36"/>
      <c r="I32" s="109">
        <v>0.21</v>
      </c>
      <c r="J32" s="108">
        <v>0</v>
      </c>
      <c r="K32" s="39"/>
    </row>
    <row r="33" spans="2:11" s="1" customFormat="1" ht="14.45" hidden="1" customHeight="1">
      <c r="B33" s="35"/>
      <c r="C33" s="36"/>
      <c r="D33" s="36"/>
      <c r="E33" s="43" t="s">
        <v>44</v>
      </c>
      <c r="F33" s="108">
        <f>ROUND(SUM(BH95:BH707), 2)</f>
        <v>0</v>
      </c>
      <c r="G33" s="36"/>
      <c r="H33" s="36"/>
      <c r="I33" s="109">
        <v>0.15</v>
      </c>
      <c r="J33" s="108">
        <v>0</v>
      </c>
      <c r="K33" s="39"/>
    </row>
    <row r="34" spans="2:11" s="1" customFormat="1" ht="14.45" hidden="1" customHeight="1">
      <c r="B34" s="35"/>
      <c r="C34" s="36"/>
      <c r="D34" s="36"/>
      <c r="E34" s="43" t="s">
        <v>45</v>
      </c>
      <c r="F34" s="108">
        <f>ROUND(SUM(BI95:BI707), 2)</f>
        <v>0</v>
      </c>
      <c r="G34" s="36"/>
      <c r="H34" s="36"/>
      <c r="I34" s="109">
        <v>0</v>
      </c>
      <c r="J34" s="108">
        <v>0</v>
      </c>
      <c r="K34" s="39"/>
    </row>
    <row r="35" spans="2:11" s="1" customFormat="1" ht="6.95" customHeight="1">
      <c r="B35" s="35"/>
      <c r="C35" s="36"/>
      <c r="D35" s="36"/>
      <c r="E35" s="36"/>
      <c r="F35" s="36"/>
      <c r="G35" s="36"/>
      <c r="H35" s="36"/>
      <c r="I35" s="96"/>
      <c r="J35" s="36"/>
      <c r="K35" s="39"/>
    </row>
    <row r="36" spans="2:11" s="1" customFormat="1" ht="25.35" customHeight="1">
      <c r="B36" s="35"/>
      <c r="C36" s="110"/>
      <c r="D36" s="111" t="s">
        <v>46</v>
      </c>
      <c r="E36" s="66"/>
      <c r="F36" s="66"/>
      <c r="G36" s="112" t="s">
        <v>47</v>
      </c>
      <c r="H36" s="113" t="s">
        <v>48</v>
      </c>
      <c r="I36" s="114"/>
      <c r="J36" s="115">
        <f>SUM(J27:J34)</f>
        <v>0</v>
      </c>
      <c r="K36" s="116"/>
    </row>
    <row r="37" spans="2:11" s="1" customFormat="1" ht="14.45" customHeight="1">
      <c r="B37" s="50"/>
      <c r="C37" s="51"/>
      <c r="D37" s="51"/>
      <c r="E37" s="51"/>
      <c r="F37" s="51"/>
      <c r="G37" s="51"/>
      <c r="H37" s="51"/>
      <c r="I37" s="117"/>
      <c r="J37" s="51"/>
      <c r="K37" s="52"/>
    </row>
    <row r="41" spans="2:11" s="1" customFormat="1" ht="6.95" customHeight="1">
      <c r="B41" s="53"/>
      <c r="C41" s="54"/>
      <c r="D41" s="54"/>
      <c r="E41" s="54"/>
      <c r="F41" s="54"/>
      <c r="G41" s="54"/>
      <c r="H41" s="54"/>
      <c r="I41" s="118"/>
      <c r="J41" s="54"/>
      <c r="K41" s="119"/>
    </row>
    <row r="42" spans="2:11" s="1" customFormat="1" ht="36.950000000000003" customHeight="1">
      <c r="B42" s="35"/>
      <c r="C42" s="24" t="s">
        <v>86</v>
      </c>
      <c r="D42" s="36"/>
      <c r="E42" s="36"/>
      <c r="F42" s="36"/>
      <c r="G42" s="36"/>
      <c r="H42" s="36"/>
      <c r="I42" s="96"/>
      <c r="J42" s="36"/>
      <c r="K42" s="39"/>
    </row>
    <row r="43" spans="2:11" s="1" customFormat="1" ht="6.95" customHeight="1">
      <c r="B43" s="35"/>
      <c r="C43" s="36"/>
      <c r="D43" s="36"/>
      <c r="E43" s="36"/>
      <c r="F43" s="36"/>
      <c r="G43" s="36"/>
      <c r="H43" s="36"/>
      <c r="I43" s="96"/>
      <c r="J43" s="36"/>
      <c r="K43" s="39"/>
    </row>
    <row r="44" spans="2:11" s="1" customFormat="1" ht="14.45" customHeight="1">
      <c r="B44" s="35"/>
      <c r="C44" s="31" t="s">
        <v>17</v>
      </c>
      <c r="D44" s="36"/>
      <c r="E44" s="36"/>
      <c r="F44" s="36"/>
      <c r="G44" s="36"/>
      <c r="H44" s="36"/>
      <c r="I44" s="96"/>
      <c r="J44" s="36"/>
      <c r="K44" s="39"/>
    </row>
    <row r="45" spans="2:11" s="1" customFormat="1" ht="20.45" customHeight="1">
      <c r="B45" s="35"/>
      <c r="C45" s="36"/>
      <c r="D45" s="36"/>
      <c r="E45" s="371" t="str">
        <f>E7</f>
        <v>Novostavba garáží , Vestec č.parc. 8/2</v>
      </c>
      <c r="F45" s="356"/>
      <c r="G45" s="356"/>
      <c r="H45" s="356"/>
      <c r="I45" s="96"/>
      <c r="J45" s="36"/>
      <c r="K45" s="39"/>
    </row>
    <row r="46" spans="2:11" s="1" customFormat="1" ht="14.45" customHeight="1">
      <c r="B46" s="35"/>
      <c r="C46" s="31" t="s">
        <v>84</v>
      </c>
      <c r="D46" s="36"/>
      <c r="E46" s="36"/>
      <c r="F46" s="36"/>
      <c r="G46" s="36"/>
      <c r="H46" s="36"/>
      <c r="I46" s="96"/>
      <c r="J46" s="36"/>
      <c r="K46" s="39"/>
    </row>
    <row r="47" spans="2:11" s="1" customFormat="1" ht="22.15" customHeight="1">
      <c r="B47" s="35"/>
      <c r="C47" s="36"/>
      <c r="D47" s="36"/>
      <c r="E47" s="372" t="str">
        <f>E9</f>
        <v>0160810-1 - Stavební část</v>
      </c>
      <c r="F47" s="356"/>
      <c r="G47" s="356"/>
      <c r="H47" s="356"/>
      <c r="I47" s="96"/>
      <c r="J47" s="36"/>
      <c r="K47" s="39"/>
    </row>
    <row r="48" spans="2:11" s="1" customFormat="1" ht="6.95" customHeight="1">
      <c r="B48" s="35"/>
      <c r="C48" s="36"/>
      <c r="D48" s="36"/>
      <c r="E48" s="36"/>
      <c r="F48" s="36"/>
      <c r="G48" s="36"/>
      <c r="H48" s="36"/>
      <c r="I48" s="96"/>
      <c r="J48" s="36"/>
      <c r="K48" s="39"/>
    </row>
    <row r="49" spans="2:47" s="1" customFormat="1" ht="18" customHeight="1">
      <c r="B49" s="35"/>
      <c r="C49" s="31" t="s">
        <v>23</v>
      </c>
      <c r="D49" s="36"/>
      <c r="E49" s="36"/>
      <c r="F49" s="29" t="str">
        <f>F12</f>
        <v xml:space="preserve"> </v>
      </c>
      <c r="G49" s="36"/>
      <c r="H49" s="36"/>
      <c r="I49" s="97" t="s">
        <v>25</v>
      </c>
      <c r="J49" s="98" t="str">
        <f>IF(J12="","",J12)</f>
        <v/>
      </c>
      <c r="K49" s="39"/>
    </row>
    <row r="50" spans="2:47" s="1" customFormat="1" ht="6.95" customHeight="1">
      <c r="B50" s="35"/>
      <c r="C50" s="36"/>
      <c r="D50" s="36"/>
      <c r="E50" s="36"/>
      <c r="F50" s="36"/>
      <c r="G50" s="36"/>
      <c r="H50" s="36"/>
      <c r="I50" s="96"/>
      <c r="J50" s="36"/>
      <c r="K50" s="39"/>
    </row>
    <row r="51" spans="2:47" s="1" customFormat="1" ht="15">
      <c r="B51" s="35"/>
      <c r="C51" s="31" t="s">
        <v>28</v>
      </c>
      <c r="D51" s="36"/>
      <c r="E51" s="36"/>
      <c r="F51" s="29" t="str">
        <f>E15</f>
        <v xml:space="preserve"> </v>
      </c>
      <c r="G51" s="36"/>
      <c r="H51" s="36"/>
      <c r="I51" s="97" t="s">
        <v>33</v>
      </c>
      <c r="J51" s="29" t="str">
        <f>E21</f>
        <v xml:space="preserve"> </v>
      </c>
      <c r="K51" s="39"/>
    </row>
    <row r="52" spans="2:47" s="1" customFormat="1" ht="14.45" customHeight="1">
      <c r="B52" s="35"/>
      <c r="C52" s="31" t="s">
        <v>31</v>
      </c>
      <c r="D52" s="36"/>
      <c r="E52" s="36"/>
      <c r="F52" s="29" t="str">
        <f>IF(E18="","",E18)</f>
        <v/>
      </c>
      <c r="G52" s="36"/>
      <c r="H52" s="36"/>
      <c r="I52" s="96"/>
      <c r="J52" s="36"/>
      <c r="K52" s="39"/>
    </row>
    <row r="53" spans="2:47" s="1" customFormat="1" ht="10.35" customHeight="1">
      <c r="B53" s="35"/>
      <c r="C53" s="36"/>
      <c r="D53" s="36"/>
      <c r="E53" s="36"/>
      <c r="F53" s="36"/>
      <c r="G53" s="36"/>
      <c r="H53" s="36"/>
      <c r="I53" s="96"/>
      <c r="J53" s="36"/>
      <c r="K53" s="39"/>
    </row>
    <row r="54" spans="2:47" s="1" customFormat="1" ht="29.25" customHeight="1">
      <c r="B54" s="35"/>
      <c r="C54" s="120" t="s">
        <v>87</v>
      </c>
      <c r="D54" s="110"/>
      <c r="E54" s="110"/>
      <c r="F54" s="110"/>
      <c r="G54" s="110"/>
      <c r="H54" s="110"/>
      <c r="I54" s="121"/>
      <c r="J54" s="122" t="s">
        <v>88</v>
      </c>
      <c r="K54" s="123"/>
    </row>
    <row r="55" spans="2:47" s="1" customFormat="1" ht="10.35" customHeight="1">
      <c r="B55" s="35"/>
      <c r="C55" s="36"/>
      <c r="D55" s="36"/>
      <c r="E55" s="36"/>
      <c r="F55" s="36"/>
      <c r="G55" s="36"/>
      <c r="H55" s="36"/>
      <c r="I55" s="96"/>
      <c r="J55" s="36"/>
      <c r="K55" s="39"/>
    </row>
    <row r="56" spans="2:47" s="1" customFormat="1" ht="29.25" customHeight="1">
      <c r="B56" s="35"/>
      <c r="C56" s="124" t="s">
        <v>89</v>
      </c>
      <c r="D56" s="36"/>
      <c r="E56" s="36"/>
      <c r="F56" s="36"/>
      <c r="G56" s="36"/>
      <c r="H56" s="36"/>
      <c r="I56" s="96"/>
      <c r="J56" s="106">
        <f>J95</f>
        <v>0</v>
      </c>
      <c r="K56" s="39"/>
      <c r="AU56" s="18" t="s">
        <v>90</v>
      </c>
    </row>
    <row r="57" spans="2:47" s="7" customFormat="1" ht="24.95" customHeight="1">
      <c r="B57" s="125"/>
      <c r="C57" s="126"/>
      <c r="D57" s="127" t="s">
        <v>91</v>
      </c>
      <c r="E57" s="128"/>
      <c r="F57" s="128"/>
      <c r="G57" s="128"/>
      <c r="H57" s="128"/>
      <c r="I57" s="129"/>
      <c r="J57" s="130">
        <f>J96</f>
        <v>0</v>
      </c>
      <c r="K57" s="131"/>
    </row>
    <row r="58" spans="2:47" s="8" customFormat="1" ht="19.899999999999999" customHeight="1">
      <c r="B58" s="132"/>
      <c r="C58" s="133"/>
      <c r="D58" s="134" t="s">
        <v>92</v>
      </c>
      <c r="E58" s="135"/>
      <c r="F58" s="135"/>
      <c r="G58" s="135"/>
      <c r="H58" s="135"/>
      <c r="I58" s="136"/>
      <c r="J58" s="137">
        <f>J97</f>
        <v>0</v>
      </c>
      <c r="K58" s="138"/>
    </row>
    <row r="59" spans="2:47" s="8" customFormat="1" ht="19.899999999999999" customHeight="1">
      <c r="B59" s="132"/>
      <c r="C59" s="133"/>
      <c r="D59" s="134" t="s">
        <v>93</v>
      </c>
      <c r="E59" s="135"/>
      <c r="F59" s="135"/>
      <c r="G59" s="135"/>
      <c r="H59" s="135"/>
      <c r="I59" s="136"/>
      <c r="J59" s="137">
        <f>J135</f>
        <v>0</v>
      </c>
      <c r="K59" s="138"/>
    </row>
    <row r="60" spans="2:47" s="8" customFormat="1" ht="19.899999999999999" customHeight="1">
      <c r="B60" s="132"/>
      <c r="C60" s="133"/>
      <c r="D60" s="134" t="s">
        <v>94</v>
      </c>
      <c r="E60" s="135"/>
      <c r="F60" s="135"/>
      <c r="G60" s="135"/>
      <c r="H60" s="135"/>
      <c r="I60" s="136"/>
      <c r="J60" s="137">
        <f>J164</f>
        <v>0</v>
      </c>
      <c r="K60" s="138"/>
    </row>
    <row r="61" spans="2:47" s="8" customFormat="1" ht="19.899999999999999" customHeight="1">
      <c r="B61" s="132"/>
      <c r="C61" s="133"/>
      <c r="D61" s="134" t="s">
        <v>95</v>
      </c>
      <c r="E61" s="135"/>
      <c r="F61" s="135"/>
      <c r="G61" s="135"/>
      <c r="H61" s="135"/>
      <c r="I61" s="136"/>
      <c r="J61" s="137">
        <f>J209</f>
        <v>0</v>
      </c>
      <c r="K61" s="138"/>
    </row>
    <row r="62" spans="2:47" s="8" customFormat="1" ht="19.899999999999999" customHeight="1">
      <c r="B62" s="132"/>
      <c r="C62" s="133"/>
      <c r="D62" s="134" t="s">
        <v>96</v>
      </c>
      <c r="E62" s="135"/>
      <c r="F62" s="135"/>
      <c r="G62" s="135"/>
      <c r="H62" s="135"/>
      <c r="I62" s="136"/>
      <c r="J62" s="137">
        <f>J329</f>
        <v>0</v>
      </c>
      <c r="K62" s="138"/>
    </row>
    <row r="63" spans="2:47" s="8" customFormat="1" ht="19.899999999999999" customHeight="1">
      <c r="B63" s="132"/>
      <c r="C63" s="133"/>
      <c r="D63" s="134" t="s">
        <v>97</v>
      </c>
      <c r="E63" s="135"/>
      <c r="F63" s="135"/>
      <c r="G63" s="135"/>
      <c r="H63" s="135"/>
      <c r="I63" s="136"/>
      <c r="J63" s="137">
        <f>J416</f>
        <v>0</v>
      </c>
      <c r="K63" s="138"/>
    </row>
    <row r="64" spans="2:47" s="8" customFormat="1" ht="19.899999999999999" customHeight="1">
      <c r="B64" s="132"/>
      <c r="C64" s="133"/>
      <c r="D64" s="134" t="s">
        <v>98</v>
      </c>
      <c r="E64" s="135"/>
      <c r="F64" s="135"/>
      <c r="G64" s="135"/>
      <c r="H64" s="135"/>
      <c r="I64" s="136"/>
      <c r="J64" s="137">
        <f>J440</f>
        <v>0</v>
      </c>
      <c r="K64" s="138"/>
    </row>
    <row r="65" spans="2:11" s="7" customFormat="1" ht="24.95" customHeight="1">
      <c r="B65" s="125"/>
      <c r="C65" s="126"/>
      <c r="D65" s="127" t="s">
        <v>99</v>
      </c>
      <c r="E65" s="128"/>
      <c r="F65" s="128"/>
      <c r="G65" s="128"/>
      <c r="H65" s="128"/>
      <c r="I65" s="129"/>
      <c r="J65" s="130">
        <f>J443</f>
        <v>0</v>
      </c>
      <c r="K65" s="131"/>
    </row>
    <row r="66" spans="2:11" s="8" customFormat="1" ht="19.899999999999999" customHeight="1">
      <c r="B66" s="132"/>
      <c r="C66" s="133"/>
      <c r="D66" s="134" t="s">
        <v>100</v>
      </c>
      <c r="E66" s="135"/>
      <c r="F66" s="135"/>
      <c r="G66" s="135"/>
      <c r="H66" s="135"/>
      <c r="I66" s="136"/>
      <c r="J66" s="137">
        <f>J444</f>
        <v>0</v>
      </c>
      <c r="K66" s="138"/>
    </row>
    <row r="67" spans="2:11" s="8" customFormat="1" ht="19.899999999999999" customHeight="1">
      <c r="B67" s="132"/>
      <c r="C67" s="133"/>
      <c r="D67" s="134" t="s">
        <v>101</v>
      </c>
      <c r="E67" s="135"/>
      <c r="F67" s="135"/>
      <c r="G67" s="135"/>
      <c r="H67" s="135"/>
      <c r="I67" s="136"/>
      <c r="J67" s="137">
        <f>J459</f>
        <v>0</v>
      </c>
      <c r="K67" s="138"/>
    </row>
    <row r="68" spans="2:11" s="8" customFormat="1" ht="19.899999999999999" customHeight="1">
      <c r="B68" s="132"/>
      <c r="C68" s="133"/>
      <c r="D68" s="134" t="s">
        <v>102</v>
      </c>
      <c r="E68" s="135"/>
      <c r="F68" s="135"/>
      <c r="G68" s="135"/>
      <c r="H68" s="135"/>
      <c r="I68" s="136"/>
      <c r="J68" s="137">
        <f>J499</f>
        <v>0</v>
      </c>
      <c r="K68" s="138"/>
    </row>
    <row r="69" spans="2:11" s="8" customFormat="1" ht="19.899999999999999" customHeight="1">
      <c r="B69" s="132"/>
      <c r="C69" s="133"/>
      <c r="D69" s="134" t="s">
        <v>103</v>
      </c>
      <c r="E69" s="135"/>
      <c r="F69" s="135"/>
      <c r="G69" s="135"/>
      <c r="H69" s="135"/>
      <c r="I69" s="136"/>
      <c r="J69" s="137">
        <f>J542</f>
        <v>0</v>
      </c>
      <c r="K69" s="138"/>
    </row>
    <row r="70" spans="2:11" s="8" customFormat="1" ht="19.899999999999999" customHeight="1">
      <c r="B70" s="132"/>
      <c r="C70" s="133"/>
      <c r="D70" s="134" t="s">
        <v>104</v>
      </c>
      <c r="E70" s="135"/>
      <c r="F70" s="135"/>
      <c r="G70" s="135"/>
      <c r="H70" s="135"/>
      <c r="I70" s="136"/>
      <c r="J70" s="137">
        <f>J561</f>
        <v>0</v>
      </c>
      <c r="K70" s="138"/>
    </row>
    <row r="71" spans="2:11" s="8" customFormat="1" ht="19.899999999999999" customHeight="1">
      <c r="B71" s="132"/>
      <c r="C71" s="133"/>
      <c r="D71" s="134" t="s">
        <v>105</v>
      </c>
      <c r="E71" s="135"/>
      <c r="F71" s="135"/>
      <c r="G71" s="135"/>
      <c r="H71" s="135"/>
      <c r="I71" s="136"/>
      <c r="J71" s="137">
        <f>J591</f>
        <v>0</v>
      </c>
      <c r="K71" s="138"/>
    </row>
    <row r="72" spans="2:11" s="8" customFormat="1" ht="19.899999999999999" customHeight="1">
      <c r="B72" s="132"/>
      <c r="C72" s="133"/>
      <c r="D72" s="134" t="s">
        <v>106</v>
      </c>
      <c r="E72" s="135"/>
      <c r="F72" s="135"/>
      <c r="G72" s="135"/>
      <c r="H72" s="135"/>
      <c r="I72" s="136"/>
      <c r="J72" s="137">
        <f>J614</f>
        <v>0</v>
      </c>
      <c r="K72" s="138"/>
    </row>
    <row r="73" spans="2:11" s="8" customFormat="1" ht="19.899999999999999" customHeight="1">
      <c r="B73" s="132"/>
      <c r="C73" s="133"/>
      <c r="D73" s="134" t="s">
        <v>107</v>
      </c>
      <c r="E73" s="135"/>
      <c r="F73" s="135"/>
      <c r="G73" s="135"/>
      <c r="H73" s="135"/>
      <c r="I73" s="136"/>
      <c r="J73" s="137">
        <f>J647</f>
        <v>0</v>
      </c>
      <c r="K73" s="138"/>
    </row>
    <row r="74" spans="2:11" s="8" customFormat="1" ht="19.899999999999999" customHeight="1">
      <c r="B74" s="132"/>
      <c r="C74" s="133"/>
      <c r="D74" s="134" t="s">
        <v>108</v>
      </c>
      <c r="E74" s="135"/>
      <c r="F74" s="135"/>
      <c r="G74" s="135"/>
      <c r="H74" s="135"/>
      <c r="I74" s="136"/>
      <c r="J74" s="137">
        <f>J683</f>
        <v>0</v>
      </c>
      <c r="K74" s="138"/>
    </row>
    <row r="75" spans="2:11" s="8" customFormat="1" ht="19.899999999999999" customHeight="1">
      <c r="B75" s="132"/>
      <c r="C75" s="133"/>
      <c r="D75" s="134" t="s">
        <v>109</v>
      </c>
      <c r="E75" s="135"/>
      <c r="F75" s="135"/>
      <c r="G75" s="135"/>
      <c r="H75" s="135"/>
      <c r="I75" s="136"/>
      <c r="J75" s="137">
        <f>J702</f>
        <v>0</v>
      </c>
      <c r="K75" s="138"/>
    </row>
    <row r="76" spans="2:11" s="1" customFormat="1" ht="21.75" customHeight="1">
      <c r="B76" s="35"/>
      <c r="C76" s="36"/>
      <c r="D76" s="36"/>
      <c r="E76" s="36"/>
      <c r="F76" s="36"/>
      <c r="G76" s="36"/>
      <c r="H76" s="36"/>
      <c r="I76" s="96"/>
      <c r="J76" s="36"/>
      <c r="K76" s="39"/>
    </row>
    <row r="77" spans="2:11" s="1" customFormat="1" ht="6.95" customHeight="1">
      <c r="B77" s="50"/>
      <c r="C77" s="51"/>
      <c r="D77" s="51"/>
      <c r="E77" s="51"/>
      <c r="F77" s="51"/>
      <c r="G77" s="51"/>
      <c r="H77" s="51"/>
      <c r="I77" s="117"/>
      <c r="J77" s="51"/>
      <c r="K77" s="52"/>
    </row>
    <row r="81" spans="2:63" s="1" customFormat="1" ht="6.95" customHeight="1">
      <c r="B81" s="53"/>
      <c r="C81" s="54"/>
      <c r="D81" s="54"/>
      <c r="E81" s="54"/>
      <c r="F81" s="54"/>
      <c r="G81" s="54"/>
      <c r="H81" s="54"/>
      <c r="I81" s="118"/>
      <c r="J81" s="54"/>
      <c r="K81" s="54"/>
      <c r="L81" s="35"/>
    </row>
    <row r="82" spans="2:63" s="1" customFormat="1" ht="36.950000000000003" customHeight="1">
      <c r="B82" s="35"/>
      <c r="C82" s="55" t="s">
        <v>110</v>
      </c>
      <c r="L82" s="35"/>
    </row>
    <row r="83" spans="2:63" s="1" customFormat="1" ht="6.95" customHeight="1">
      <c r="B83" s="35"/>
      <c r="L83" s="35"/>
    </row>
    <row r="84" spans="2:63" s="1" customFormat="1" ht="14.45" customHeight="1">
      <c r="B84" s="35"/>
      <c r="C84" s="57" t="s">
        <v>17</v>
      </c>
      <c r="L84" s="35"/>
    </row>
    <row r="85" spans="2:63" s="1" customFormat="1" ht="20.45" customHeight="1">
      <c r="B85" s="35"/>
      <c r="E85" s="374" t="str">
        <f>E7</f>
        <v>Novostavba garáží , Vestec č.parc. 8/2</v>
      </c>
      <c r="F85" s="351"/>
      <c r="G85" s="351"/>
      <c r="H85" s="351"/>
      <c r="L85" s="35"/>
    </row>
    <row r="86" spans="2:63" s="1" customFormat="1" ht="14.45" customHeight="1">
      <c r="B86" s="35"/>
      <c r="C86" s="57" t="s">
        <v>84</v>
      </c>
      <c r="L86" s="35"/>
    </row>
    <row r="87" spans="2:63" s="1" customFormat="1" ht="22.15" customHeight="1">
      <c r="B87" s="35"/>
      <c r="E87" s="348" t="str">
        <f>E9</f>
        <v>0160810-1 - Stavební část</v>
      </c>
      <c r="F87" s="351"/>
      <c r="G87" s="351"/>
      <c r="H87" s="351"/>
      <c r="L87" s="35"/>
    </row>
    <row r="88" spans="2:63" s="1" customFormat="1" ht="6.95" customHeight="1">
      <c r="B88" s="35"/>
      <c r="L88" s="35"/>
    </row>
    <row r="89" spans="2:63" s="1" customFormat="1" ht="18" customHeight="1">
      <c r="B89" s="35"/>
      <c r="C89" s="57" t="s">
        <v>23</v>
      </c>
      <c r="F89" s="139" t="str">
        <f>F12</f>
        <v xml:space="preserve"> </v>
      </c>
      <c r="I89" s="140" t="s">
        <v>25</v>
      </c>
      <c r="J89" s="61" t="str">
        <f>IF(J12="","",J12)</f>
        <v/>
      </c>
      <c r="L89" s="35"/>
    </row>
    <row r="90" spans="2:63" s="1" customFormat="1" ht="6.95" customHeight="1">
      <c r="B90" s="35"/>
      <c r="L90" s="35"/>
    </row>
    <row r="91" spans="2:63" s="1" customFormat="1" ht="15">
      <c r="B91" s="35"/>
      <c r="C91" s="57" t="s">
        <v>28</v>
      </c>
      <c r="F91" s="139" t="str">
        <f>E15</f>
        <v xml:space="preserve"> </v>
      </c>
      <c r="I91" s="140" t="s">
        <v>33</v>
      </c>
      <c r="J91" s="139" t="str">
        <f>E21</f>
        <v xml:space="preserve"> </v>
      </c>
      <c r="L91" s="35"/>
    </row>
    <row r="92" spans="2:63" s="1" customFormat="1" ht="14.45" customHeight="1">
      <c r="B92" s="35"/>
      <c r="C92" s="57" t="s">
        <v>31</v>
      </c>
      <c r="F92" s="139" t="str">
        <f>IF(E18="","",E18)</f>
        <v/>
      </c>
      <c r="L92" s="35"/>
    </row>
    <row r="93" spans="2:63" s="1" customFormat="1" ht="10.35" customHeight="1">
      <c r="B93" s="35"/>
      <c r="L93" s="35"/>
    </row>
    <row r="94" spans="2:63" s="9" customFormat="1" ht="29.25" customHeight="1">
      <c r="B94" s="141"/>
      <c r="C94" s="142" t="s">
        <v>111</v>
      </c>
      <c r="D94" s="143" t="s">
        <v>55</v>
      </c>
      <c r="E94" s="143" t="s">
        <v>51</v>
      </c>
      <c r="F94" s="143" t="s">
        <v>112</v>
      </c>
      <c r="G94" s="143" t="s">
        <v>113</v>
      </c>
      <c r="H94" s="143" t="s">
        <v>114</v>
      </c>
      <c r="I94" s="144" t="s">
        <v>115</v>
      </c>
      <c r="J94" s="143" t="s">
        <v>88</v>
      </c>
      <c r="K94" s="145" t="s">
        <v>116</v>
      </c>
      <c r="L94" s="141"/>
      <c r="M94" s="68" t="s">
        <v>117</v>
      </c>
      <c r="N94" s="69" t="s">
        <v>40</v>
      </c>
      <c r="O94" s="69" t="s">
        <v>118</v>
      </c>
      <c r="P94" s="69" t="s">
        <v>119</v>
      </c>
      <c r="Q94" s="69" t="s">
        <v>120</v>
      </c>
      <c r="R94" s="69" t="s">
        <v>121</v>
      </c>
      <c r="S94" s="69" t="s">
        <v>122</v>
      </c>
      <c r="T94" s="70" t="s">
        <v>123</v>
      </c>
    </row>
    <row r="95" spans="2:63" s="1" customFormat="1" ht="29.25" customHeight="1">
      <c r="B95" s="35"/>
      <c r="C95" s="72" t="s">
        <v>89</v>
      </c>
      <c r="J95" s="146">
        <f>BK95</f>
        <v>0</v>
      </c>
      <c r="L95" s="35"/>
      <c r="M95" s="71"/>
      <c r="N95" s="62"/>
      <c r="O95" s="62"/>
      <c r="P95" s="147">
        <f>P96+P443</f>
        <v>0</v>
      </c>
      <c r="Q95" s="62"/>
      <c r="R95" s="147">
        <f>R96+R443</f>
        <v>456.18360922999989</v>
      </c>
      <c r="S95" s="62"/>
      <c r="T95" s="148">
        <f>T96+T443</f>
        <v>0</v>
      </c>
      <c r="AT95" s="18" t="s">
        <v>69</v>
      </c>
      <c r="AU95" s="18" t="s">
        <v>90</v>
      </c>
      <c r="BK95" s="149">
        <f>BK96+BK443</f>
        <v>0</v>
      </c>
    </row>
    <row r="96" spans="2:63" s="10" customFormat="1" ht="37.35" customHeight="1">
      <c r="B96" s="150"/>
      <c r="D96" s="151" t="s">
        <v>69</v>
      </c>
      <c r="E96" s="152" t="s">
        <v>124</v>
      </c>
      <c r="F96" s="152" t="s">
        <v>125</v>
      </c>
      <c r="I96" s="153"/>
      <c r="J96" s="154">
        <f>BK96</f>
        <v>0</v>
      </c>
      <c r="L96" s="150"/>
      <c r="M96" s="155"/>
      <c r="N96" s="156"/>
      <c r="O96" s="156"/>
      <c r="P96" s="157">
        <f>P97+P135+P164+P209+P329+P416+P440</f>
        <v>0</v>
      </c>
      <c r="Q96" s="156"/>
      <c r="R96" s="157">
        <f>R97+R135+R164+R209+R329+R416+R440</f>
        <v>443.09215123999991</v>
      </c>
      <c r="S96" s="156"/>
      <c r="T96" s="158">
        <f>T97+T135+T164+T209+T329+T416+T440</f>
        <v>0</v>
      </c>
      <c r="AR96" s="151" t="s">
        <v>22</v>
      </c>
      <c r="AT96" s="159" t="s">
        <v>69</v>
      </c>
      <c r="AU96" s="159" t="s">
        <v>70</v>
      </c>
      <c r="AY96" s="151" t="s">
        <v>126</v>
      </c>
      <c r="BK96" s="160">
        <f>BK97+BK135+BK164+BK209+BK329+BK416+BK440</f>
        <v>0</v>
      </c>
    </row>
    <row r="97" spans="2:65" s="10" customFormat="1" ht="19.899999999999999" customHeight="1">
      <c r="B97" s="150"/>
      <c r="D97" s="161" t="s">
        <v>69</v>
      </c>
      <c r="E97" s="162" t="s">
        <v>22</v>
      </c>
      <c r="F97" s="162" t="s">
        <v>127</v>
      </c>
      <c r="I97" s="153"/>
      <c r="J97" s="163">
        <f>BK97</f>
        <v>0</v>
      </c>
      <c r="L97" s="150"/>
      <c r="M97" s="155"/>
      <c r="N97" s="156"/>
      <c r="O97" s="156"/>
      <c r="P97" s="157">
        <f>SUM(P98:P134)</f>
        <v>0</v>
      </c>
      <c r="Q97" s="156"/>
      <c r="R97" s="157">
        <f>SUM(R98:R134)</f>
        <v>0</v>
      </c>
      <c r="S97" s="156"/>
      <c r="T97" s="158">
        <f>SUM(T98:T134)</f>
        <v>0</v>
      </c>
      <c r="AR97" s="151" t="s">
        <v>22</v>
      </c>
      <c r="AT97" s="159" t="s">
        <v>69</v>
      </c>
      <c r="AU97" s="159" t="s">
        <v>22</v>
      </c>
      <c r="AY97" s="151" t="s">
        <v>126</v>
      </c>
      <c r="BK97" s="160">
        <f>SUM(BK98:BK134)</f>
        <v>0</v>
      </c>
    </row>
    <row r="98" spans="2:65" s="1" customFormat="1" ht="20.45" customHeight="1">
      <c r="B98" s="164"/>
      <c r="C98" s="165" t="s">
        <v>22</v>
      </c>
      <c r="D98" s="165" t="s">
        <v>128</v>
      </c>
      <c r="E98" s="166" t="s">
        <v>129</v>
      </c>
      <c r="F98" s="167" t="s">
        <v>130</v>
      </c>
      <c r="G98" s="168" t="s">
        <v>131</v>
      </c>
      <c r="H98" s="169">
        <v>36.005000000000003</v>
      </c>
      <c r="I98" s="170"/>
      <c r="J98" s="171">
        <f>ROUND(I98*H98,2)</f>
        <v>0</v>
      </c>
      <c r="K98" s="167" t="s">
        <v>132</v>
      </c>
      <c r="L98" s="35"/>
      <c r="M98" s="172" t="s">
        <v>3</v>
      </c>
      <c r="N98" s="173" t="s">
        <v>41</v>
      </c>
      <c r="O98" s="36"/>
      <c r="P98" s="174">
        <f>O98*H98</f>
        <v>0</v>
      </c>
      <c r="Q98" s="174">
        <v>0</v>
      </c>
      <c r="R98" s="174">
        <f>Q98*H98</f>
        <v>0</v>
      </c>
      <c r="S98" s="174">
        <v>0</v>
      </c>
      <c r="T98" s="175">
        <f>S98*H98</f>
        <v>0</v>
      </c>
      <c r="AR98" s="18" t="s">
        <v>133</v>
      </c>
      <c r="AT98" s="18" t="s">
        <v>128</v>
      </c>
      <c r="AU98" s="18" t="s">
        <v>78</v>
      </c>
      <c r="AY98" s="18" t="s">
        <v>126</v>
      </c>
      <c r="BE98" s="176">
        <f>IF(N98="základní",J98,0)</f>
        <v>0</v>
      </c>
      <c r="BF98" s="176">
        <f>IF(N98="snížená",J98,0)</f>
        <v>0</v>
      </c>
      <c r="BG98" s="176">
        <f>IF(N98="zákl. přenesená",J98,0)</f>
        <v>0</v>
      </c>
      <c r="BH98" s="176">
        <f>IF(N98="sníž. přenesená",J98,0)</f>
        <v>0</v>
      </c>
      <c r="BI98" s="176">
        <f>IF(N98="nulová",J98,0)</f>
        <v>0</v>
      </c>
      <c r="BJ98" s="18" t="s">
        <v>22</v>
      </c>
      <c r="BK98" s="176">
        <f>ROUND(I98*H98,2)</f>
        <v>0</v>
      </c>
      <c r="BL98" s="18" t="s">
        <v>133</v>
      </c>
      <c r="BM98" s="18" t="s">
        <v>134</v>
      </c>
    </row>
    <row r="99" spans="2:65" s="1" customFormat="1" ht="20.45" customHeight="1">
      <c r="B99" s="35"/>
      <c r="D99" s="177" t="s">
        <v>135</v>
      </c>
      <c r="F99" s="178" t="s">
        <v>130</v>
      </c>
      <c r="I99" s="179"/>
      <c r="L99" s="35"/>
      <c r="M99" s="64"/>
      <c r="N99" s="36"/>
      <c r="O99" s="36"/>
      <c r="P99" s="36"/>
      <c r="Q99" s="36"/>
      <c r="R99" s="36"/>
      <c r="S99" s="36"/>
      <c r="T99" s="65"/>
      <c r="AT99" s="18" t="s">
        <v>135</v>
      </c>
      <c r="AU99" s="18" t="s">
        <v>78</v>
      </c>
    </row>
    <row r="100" spans="2:65" s="11" customFormat="1" ht="20.45" customHeight="1">
      <c r="B100" s="180"/>
      <c r="D100" s="177" t="s">
        <v>136</v>
      </c>
      <c r="E100" s="181" t="s">
        <v>3</v>
      </c>
      <c r="F100" s="182" t="s">
        <v>137</v>
      </c>
      <c r="H100" s="183" t="s">
        <v>3</v>
      </c>
      <c r="I100" s="184"/>
      <c r="L100" s="180"/>
      <c r="M100" s="185"/>
      <c r="N100" s="186"/>
      <c r="O100" s="186"/>
      <c r="P100" s="186"/>
      <c r="Q100" s="186"/>
      <c r="R100" s="186"/>
      <c r="S100" s="186"/>
      <c r="T100" s="187"/>
      <c r="AT100" s="183" t="s">
        <v>136</v>
      </c>
      <c r="AU100" s="183" t="s">
        <v>78</v>
      </c>
      <c r="AV100" s="11" t="s">
        <v>22</v>
      </c>
      <c r="AW100" s="11" t="s">
        <v>34</v>
      </c>
      <c r="AX100" s="11" t="s">
        <v>70</v>
      </c>
      <c r="AY100" s="183" t="s">
        <v>126</v>
      </c>
    </row>
    <row r="101" spans="2:65" s="12" customFormat="1" ht="28.9" customHeight="1">
      <c r="B101" s="188"/>
      <c r="D101" s="189" t="s">
        <v>136</v>
      </c>
      <c r="E101" s="190" t="s">
        <v>3</v>
      </c>
      <c r="F101" s="191" t="s">
        <v>138</v>
      </c>
      <c r="H101" s="192">
        <v>36.005000000000003</v>
      </c>
      <c r="I101" s="193"/>
      <c r="L101" s="188"/>
      <c r="M101" s="194"/>
      <c r="N101" s="195"/>
      <c r="O101" s="195"/>
      <c r="P101" s="195"/>
      <c r="Q101" s="195"/>
      <c r="R101" s="195"/>
      <c r="S101" s="195"/>
      <c r="T101" s="196"/>
      <c r="AT101" s="197" t="s">
        <v>136</v>
      </c>
      <c r="AU101" s="197" t="s">
        <v>78</v>
      </c>
      <c r="AV101" s="12" t="s">
        <v>78</v>
      </c>
      <c r="AW101" s="12" t="s">
        <v>34</v>
      </c>
      <c r="AX101" s="12" t="s">
        <v>22</v>
      </c>
      <c r="AY101" s="197" t="s">
        <v>126</v>
      </c>
    </row>
    <row r="102" spans="2:65" s="1" customFormat="1" ht="20.45" customHeight="1">
      <c r="B102" s="164"/>
      <c r="C102" s="165" t="s">
        <v>78</v>
      </c>
      <c r="D102" s="165" t="s">
        <v>128</v>
      </c>
      <c r="E102" s="166" t="s">
        <v>139</v>
      </c>
      <c r="F102" s="167" t="s">
        <v>140</v>
      </c>
      <c r="G102" s="168" t="s">
        <v>131</v>
      </c>
      <c r="H102" s="169">
        <v>0.59299999999999997</v>
      </c>
      <c r="I102" s="170"/>
      <c r="J102" s="171">
        <f>ROUND(I102*H102,2)</f>
        <v>0</v>
      </c>
      <c r="K102" s="167" t="s">
        <v>132</v>
      </c>
      <c r="L102" s="35"/>
      <c r="M102" s="172" t="s">
        <v>3</v>
      </c>
      <c r="N102" s="173" t="s">
        <v>41</v>
      </c>
      <c r="O102" s="36"/>
      <c r="P102" s="174">
        <f>O102*H102</f>
        <v>0</v>
      </c>
      <c r="Q102" s="174">
        <v>0</v>
      </c>
      <c r="R102" s="174">
        <f>Q102*H102</f>
        <v>0</v>
      </c>
      <c r="S102" s="174">
        <v>0</v>
      </c>
      <c r="T102" s="175">
        <f>S102*H102</f>
        <v>0</v>
      </c>
      <c r="AR102" s="18" t="s">
        <v>133</v>
      </c>
      <c r="AT102" s="18" t="s">
        <v>128</v>
      </c>
      <c r="AU102" s="18" t="s">
        <v>78</v>
      </c>
      <c r="AY102" s="18" t="s">
        <v>126</v>
      </c>
      <c r="BE102" s="176">
        <f>IF(N102="základní",J102,0)</f>
        <v>0</v>
      </c>
      <c r="BF102" s="176">
        <f>IF(N102="snížená",J102,0)</f>
        <v>0</v>
      </c>
      <c r="BG102" s="176">
        <f>IF(N102="zákl. přenesená",J102,0)</f>
        <v>0</v>
      </c>
      <c r="BH102" s="176">
        <f>IF(N102="sníž. přenesená",J102,0)</f>
        <v>0</v>
      </c>
      <c r="BI102" s="176">
        <f>IF(N102="nulová",J102,0)</f>
        <v>0</v>
      </c>
      <c r="BJ102" s="18" t="s">
        <v>22</v>
      </c>
      <c r="BK102" s="176">
        <f>ROUND(I102*H102,2)</f>
        <v>0</v>
      </c>
      <c r="BL102" s="18" t="s">
        <v>133</v>
      </c>
      <c r="BM102" s="18" t="s">
        <v>141</v>
      </c>
    </row>
    <row r="103" spans="2:65" s="1" customFormat="1" ht="20.45" customHeight="1">
      <c r="B103" s="35"/>
      <c r="D103" s="177" t="s">
        <v>135</v>
      </c>
      <c r="F103" s="178" t="s">
        <v>140</v>
      </c>
      <c r="I103" s="179"/>
      <c r="L103" s="35"/>
      <c r="M103" s="64"/>
      <c r="N103" s="36"/>
      <c r="O103" s="36"/>
      <c r="P103" s="36"/>
      <c r="Q103" s="36"/>
      <c r="R103" s="36"/>
      <c r="S103" s="36"/>
      <c r="T103" s="65"/>
      <c r="AT103" s="18" t="s">
        <v>135</v>
      </c>
      <c r="AU103" s="18" t="s">
        <v>78</v>
      </c>
    </row>
    <row r="104" spans="2:65" s="11" customFormat="1" ht="20.45" customHeight="1">
      <c r="B104" s="180"/>
      <c r="D104" s="177" t="s">
        <v>136</v>
      </c>
      <c r="E104" s="181" t="s">
        <v>3</v>
      </c>
      <c r="F104" s="182" t="s">
        <v>142</v>
      </c>
      <c r="H104" s="183" t="s">
        <v>3</v>
      </c>
      <c r="I104" s="184"/>
      <c r="L104" s="180"/>
      <c r="M104" s="185"/>
      <c r="N104" s="186"/>
      <c r="O104" s="186"/>
      <c r="P104" s="186"/>
      <c r="Q104" s="186"/>
      <c r="R104" s="186"/>
      <c r="S104" s="186"/>
      <c r="T104" s="187"/>
      <c r="AT104" s="183" t="s">
        <v>136</v>
      </c>
      <c r="AU104" s="183" t="s">
        <v>78</v>
      </c>
      <c r="AV104" s="11" t="s">
        <v>22</v>
      </c>
      <c r="AW104" s="11" t="s">
        <v>34</v>
      </c>
      <c r="AX104" s="11" t="s">
        <v>70</v>
      </c>
      <c r="AY104" s="183" t="s">
        <v>126</v>
      </c>
    </row>
    <row r="105" spans="2:65" s="12" customFormat="1" ht="20.45" customHeight="1">
      <c r="B105" s="188"/>
      <c r="D105" s="189" t="s">
        <v>136</v>
      </c>
      <c r="E105" s="190" t="s">
        <v>3</v>
      </c>
      <c r="F105" s="191" t="s">
        <v>143</v>
      </c>
      <c r="H105" s="192">
        <v>0.59299999999999997</v>
      </c>
      <c r="I105" s="193"/>
      <c r="L105" s="188"/>
      <c r="M105" s="194"/>
      <c r="N105" s="195"/>
      <c r="O105" s="195"/>
      <c r="P105" s="195"/>
      <c r="Q105" s="195"/>
      <c r="R105" s="195"/>
      <c r="S105" s="195"/>
      <c r="T105" s="196"/>
      <c r="AT105" s="197" t="s">
        <v>136</v>
      </c>
      <c r="AU105" s="197" t="s">
        <v>78</v>
      </c>
      <c r="AV105" s="12" t="s">
        <v>78</v>
      </c>
      <c r="AW105" s="12" t="s">
        <v>34</v>
      </c>
      <c r="AX105" s="12" t="s">
        <v>22</v>
      </c>
      <c r="AY105" s="197" t="s">
        <v>126</v>
      </c>
    </row>
    <row r="106" spans="2:65" s="1" customFormat="1" ht="20.45" customHeight="1">
      <c r="B106" s="164"/>
      <c r="C106" s="165" t="s">
        <v>144</v>
      </c>
      <c r="D106" s="165" t="s">
        <v>128</v>
      </c>
      <c r="E106" s="166" t="s">
        <v>145</v>
      </c>
      <c r="F106" s="167" t="s">
        <v>146</v>
      </c>
      <c r="G106" s="168" t="s">
        <v>131</v>
      </c>
      <c r="H106" s="169">
        <v>112.36799999999999</v>
      </c>
      <c r="I106" s="170"/>
      <c r="J106" s="171">
        <f>ROUND(I106*H106,2)</f>
        <v>0</v>
      </c>
      <c r="K106" s="167" t="s">
        <v>132</v>
      </c>
      <c r="L106" s="35"/>
      <c r="M106" s="172" t="s">
        <v>3</v>
      </c>
      <c r="N106" s="173" t="s">
        <v>41</v>
      </c>
      <c r="O106" s="36"/>
      <c r="P106" s="174">
        <f>O106*H106</f>
        <v>0</v>
      </c>
      <c r="Q106" s="174">
        <v>0</v>
      </c>
      <c r="R106" s="174">
        <f>Q106*H106</f>
        <v>0</v>
      </c>
      <c r="S106" s="174">
        <v>0</v>
      </c>
      <c r="T106" s="175">
        <f>S106*H106</f>
        <v>0</v>
      </c>
      <c r="AR106" s="18" t="s">
        <v>133</v>
      </c>
      <c r="AT106" s="18" t="s">
        <v>128</v>
      </c>
      <c r="AU106" s="18" t="s">
        <v>78</v>
      </c>
      <c r="AY106" s="18" t="s">
        <v>126</v>
      </c>
      <c r="BE106" s="176">
        <f>IF(N106="základní",J106,0)</f>
        <v>0</v>
      </c>
      <c r="BF106" s="176">
        <f>IF(N106="snížená",J106,0)</f>
        <v>0</v>
      </c>
      <c r="BG106" s="176">
        <f>IF(N106="zákl. přenesená",J106,0)</f>
        <v>0</v>
      </c>
      <c r="BH106" s="176">
        <f>IF(N106="sníž. přenesená",J106,0)</f>
        <v>0</v>
      </c>
      <c r="BI106" s="176">
        <f>IF(N106="nulová",J106,0)</f>
        <v>0</v>
      </c>
      <c r="BJ106" s="18" t="s">
        <v>22</v>
      </c>
      <c r="BK106" s="176">
        <f>ROUND(I106*H106,2)</f>
        <v>0</v>
      </c>
      <c r="BL106" s="18" t="s">
        <v>133</v>
      </c>
      <c r="BM106" s="18" t="s">
        <v>147</v>
      </c>
    </row>
    <row r="107" spans="2:65" s="1" customFormat="1" ht="20.45" customHeight="1">
      <c r="B107" s="35"/>
      <c r="D107" s="177" t="s">
        <v>135</v>
      </c>
      <c r="F107" s="178" t="s">
        <v>146</v>
      </c>
      <c r="I107" s="179"/>
      <c r="L107" s="35"/>
      <c r="M107" s="64"/>
      <c r="N107" s="36"/>
      <c r="O107" s="36"/>
      <c r="P107" s="36"/>
      <c r="Q107" s="36"/>
      <c r="R107" s="36"/>
      <c r="S107" s="36"/>
      <c r="T107" s="65"/>
      <c r="AT107" s="18" t="s">
        <v>135</v>
      </c>
      <c r="AU107" s="18" t="s">
        <v>78</v>
      </c>
    </row>
    <row r="108" spans="2:65" s="11" customFormat="1" ht="20.45" customHeight="1">
      <c r="B108" s="180"/>
      <c r="D108" s="177" t="s">
        <v>136</v>
      </c>
      <c r="E108" s="181" t="s">
        <v>3</v>
      </c>
      <c r="F108" s="182" t="s">
        <v>148</v>
      </c>
      <c r="H108" s="183" t="s">
        <v>3</v>
      </c>
      <c r="I108" s="184"/>
      <c r="L108" s="180"/>
      <c r="M108" s="185"/>
      <c r="N108" s="186"/>
      <c r="O108" s="186"/>
      <c r="P108" s="186"/>
      <c r="Q108" s="186"/>
      <c r="R108" s="186"/>
      <c r="S108" s="186"/>
      <c r="T108" s="187"/>
      <c r="AT108" s="183" t="s">
        <v>136</v>
      </c>
      <c r="AU108" s="183" t="s">
        <v>78</v>
      </c>
      <c r="AV108" s="11" t="s">
        <v>22</v>
      </c>
      <c r="AW108" s="11" t="s">
        <v>34</v>
      </c>
      <c r="AX108" s="11" t="s">
        <v>70</v>
      </c>
      <c r="AY108" s="183" t="s">
        <v>126</v>
      </c>
    </row>
    <row r="109" spans="2:65" s="12" customFormat="1" ht="20.45" customHeight="1">
      <c r="B109" s="188"/>
      <c r="D109" s="177" t="s">
        <v>136</v>
      </c>
      <c r="E109" s="197" t="s">
        <v>3</v>
      </c>
      <c r="F109" s="198" t="s">
        <v>149</v>
      </c>
      <c r="H109" s="199">
        <v>63.99</v>
      </c>
      <c r="I109" s="193"/>
      <c r="L109" s="188"/>
      <c r="M109" s="194"/>
      <c r="N109" s="195"/>
      <c r="O109" s="195"/>
      <c r="P109" s="195"/>
      <c r="Q109" s="195"/>
      <c r="R109" s="195"/>
      <c r="S109" s="195"/>
      <c r="T109" s="196"/>
      <c r="AT109" s="197" t="s">
        <v>136</v>
      </c>
      <c r="AU109" s="197" t="s">
        <v>78</v>
      </c>
      <c r="AV109" s="12" t="s">
        <v>78</v>
      </c>
      <c r="AW109" s="12" t="s">
        <v>34</v>
      </c>
      <c r="AX109" s="12" t="s">
        <v>70</v>
      </c>
      <c r="AY109" s="197" t="s">
        <v>126</v>
      </c>
    </row>
    <row r="110" spans="2:65" s="12" customFormat="1" ht="20.45" customHeight="1">
      <c r="B110" s="188"/>
      <c r="D110" s="177" t="s">
        <v>136</v>
      </c>
      <c r="E110" s="197" t="s">
        <v>3</v>
      </c>
      <c r="F110" s="198" t="s">
        <v>150</v>
      </c>
      <c r="H110" s="199">
        <v>6.54</v>
      </c>
      <c r="I110" s="193"/>
      <c r="L110" s="188"/>
      <c r="M110" s="194"/>
      <c r="N110" s="195"/>
      <c r="O110" s="195"/>
      <c r="P110" s="195"/>
      <c r="Q110" s="195"/>
      <c r="R110" s="195"/>
      <c r="S110" s="195"/>
      <c r="T110" s="196"/>
      <c r="AT110" s="197" t="s">
        <v>136</v>
      </c>
      <c r="AU110" s="197" t="s">
        <v>78</v>
      </c>
      <c r="AV110" s="12" t="s">
        <v>78</v>
      </c>
      <c r="AW110" s="12" t="s">
        <v>34</v>
      </c>
      <c r="AX110" s="12" t="s">
        <v>70</v>
      </c>
      <c r="AY110" s="197" t="s">
        <v>126</v>
      </c>
    </row>
    <row r="111" spans="2:65" s="11" customFormat="1" ht="20.45" customHeight="1">
      <c r="B111" s="180"/>
      <c r="D111" s="177" t="s">
        <v>136</v>
      </c>
      <c r="E111" s="181" t="s">
        <v>3</v>
      </c>
      <c r="F111" s="182" t="s">
        <v>151</v>
      </c>
      <c r="H111" s="183" t="s">
        <v>3</v>
      </c>
      <c r="I111" s="184"/>
      <c r="L111" s="180"/>
      <c r="M111" s="185"/>
      <c r="N111" s="186"/>
      <c r="O111" s="186"/>
      <c r="P111" s="186"/>
      <c r="Q111" s="186"/>
      <c r="R111" s="186"/>
      <c r="S111" s="186"/>
      <c r="T111" s="187"/>
      <c r="AT111" s="183" t="s">
        <v>136</v>
      </c>
      <c r="AU111" s="183" t="s">
        <v>78</v>
      </c>
      <c r="AV111" s="11" t="s">
        <v>22</v>
      </c>
      <c r="AW111" s="11" t="s">
        <v>34</v>
      </c>
      <c r="AX111" s="11" t="s">
        <v>70</v>
      </c>
      <c r="AY111" s="183" t="s">
        <v>126</v>
      </c>
    </row>
    <row r="112" spans="2:65" s="12" customFormat="1" ht="20.45" customHeight="1">
      <c r="B112" s="188"/>
      <c r="D112" s="177" t="s">
        <v>136</v>
      </c>
      <c r="E112" s="197" t="s">
        <v>3</v>
      </c>
      <c r="F112" s="198" t="s">
        <v>152</v>
      </c>
      <c r="H112" s="199">
        <v>41.838000000000001</v>
      </c>
      <c r="I112" s="193"/>
      <c r="L112" s="188"/>
      <c r="M112" s="194"/>
      <c r="N112" s="195"/>
      <c r="O112" s="195"/>
      <c r="P112" s="195"/>
      <c r="Q112" s="195"/>
      <c r="R112" s="195"/>
      <c r="S112" s="195"/>
      <c r="T112" s="196"/>
      <c r="AT112" s="197" t="s">
        <v>136</v>
      </c>
      <c r="AU112" s="197" t="s">
        <v>78</v>
      </c>
      <c r="AV112" s="12" t="s">
        <v>78</v>
      </c>
      <c r="AW112" s="12" t="s">
        <v>34</v>
      </c>
      <c r="AX112" s="12" t="s">
        <v>70</v>
      </c>
      <c r="AY112" s="197" t="s">
        <v>126</v>
      </c>
    </row>
    <row r="113" spans="2:65" s="13" customFormat="1" ht="20.45" customHeight="1">
      <c r="B113" s="200"/>
      <c r="D113" s="189" t="s">
        <v>136</v>
      </c>
      <c r="E113" s="201" t="s">
        <v>3</v>
      </c>
      <c r="F113" s="202" t="s">
        <v>153</v>
      </c>
      <c r="H113" s="203">
        <v>112.36799999999999</v>
      </c>
      <c r="I113" s="204"/>
      <c r="L113" s="200"/>
      <c r="M113" s="205"/>
      <c r="N113" s="206"/>
      <c r="O113" s="206"/>
      <c r="P113" s="206"/>
      <c r="Q113" s="206"/>
      <c r="R113" s="206"/>
      <c r="S113" s="206"/>
      <c r="T113" s="207"/>
      <c r="AT113" s="208" t="s">
        <v>136</v>
      </c>
      <c r="AU113" s="208" t="s">
        <v>78</v>
      </c>
      <c r="AV113" s="13" t="s">
        <v>133</v>
      </c>
      <c r="AW113" s="13" t="s">
        <v>34</v>
      </c>
      <c r="AX113" s="13" t="s">
        <v>22</v>
      </c>
      <c r="AY113" s="208" t="s">
        <v>126</v>
      </c>
    </row>
    <row r="114" spans="2:65" s="1" customFormat="1" ht="20.45" customHeight="1">
      <c r="B114" s="164"/>
      <c r="C114" s="165" t="s">
        <v>133</v>
      </c>
      <c r="D114" s="165" t="s">
        <v>128</v>
      </c>
      <c r="E114" s="166" t="s">
        <v>154</v>
      </c>
      <c r="F114" s="167" t="s">
        <v>155</v>
      </c>
      <c r="G114" s="168" t="s">
        <v>131</v>
      </c>
      <c r="H114" s="169">
        <v>112.961</v>
      </c>
      <c r="I114" s="170"/>
      <c r="J114" s="171">
        <f>ROUND(I114*H114,2)</f>
        <v>0</v>
      </c>
      <c r="K114" s="167" t="s">
        <v>132</v>
      </c>
      <c r="L114" s="35"/>
      <c r="M114" s="172" t="s">
        <v>3</v>
      </c>
      <c r="N114" s="173" t="s">
        <v>41</v>
      </c>
      <c r="O114" s="36"/>
      <c r="P114" s="174">
        <f>O114*H114</f>
        <v>0</v>
      </c>
      <c r="Q114" s="174">
        <v>0</v>
      </c>
      <c r="R114" s="174">
        <f>Q114*H114</f>
        <v>0</v>
      </c>
      <c r="S114" s="174">
        <v>0</v>
      </c>
      <c r="T114" s="175">
        <f>S114*H114</f>
        <v>0</v>
      </c>
      <c r="AR114" s="18" t="s">
        <v>133</v>
      </c>
      <c r="AT114" s="18" t="s">
        <v>128</v>
      </c>
      <c r="AU114" s="18" t="s">
        <v>78</v>
      </c>
      <c r="AY114" s="18" t="s">
        <v>126</v>
      </c>
      <c r="BE114" s="176">
        <f>IF(N114="základní",J114,0)</f>
        <v>0</v>
      </c>
      <c r="BF114" s="176">
        <f>IF(N114="snížená",J114,0)</f>
        <v>0</v>
      </c>
      <c r="BG114" s="176">
        <f>IF(N114="zákl. přenesená",J114,0)</f>
        <v>0</v>
      </c>
      <c r="BH114" s="176">
        <f>IF(N114="sníž. přenesená",J114,0)</f>
        <v>0</v>
      </c>
      <c r="BI114" s="176">
        <f>IF(N114="nulová",J114,0)</f>
        <v>0</v>
      </c>
      <c r="BJ114" s="18" t="s">
        <v>22</v>
      </c>
      <c r="BK114" s="176">
        <f>ROUND(I114*H114,2)</f>
        <v>0</v>
      </c>
      <c r="BL114" s="18" t="s">
        <v>133</v>
      </c>
      <c r="BM114" s="18" t="s">
        <v>156</v>
      </c>
    </row>
    <row r="115" spans="2:65" s="1" customFormat="1" ht="20.45" customHeight="1">
      <c r="B115" s="35"/>
      <c r="D115" s="177" t="s">
        <v>135</v>
      </c>
      <c r="F115" s="178" t="s">
        <v>155</v>
      </c>
      <c r="I115" s="179"/>
      <c r="L115" s="35"/>
      <c r="M115" s="64"/>
      <c r="N115" s="36"/>
      <c r="O115" s="36"/>
      <c r="P115" s="36"/>
      <c r="Q115" s="36"/>
      <c r="R115" s="36"/>
      <c r="S115" s="36"/>
      <c r="T115" s="65"/>
      <c r="AT115" s="18" t="s">
        <v>135</v>
      </c>
      <c r="AU115" s="18" t="s">
        <v>78</v>
      </c>
    </row>
    <row r="116" spans="2:65" s="12" customFormat="1" ht="20.45" customHeight="1">
      <c r="B116" s="188"/>
      <c r="D116" s="189" t="s">
        <v>136</v>
      </c>
      <c r="E116" s="190" t="s">
        <v>3</v>
      </c>
      <c r="F116" s="191" t="s">
        <v>157</v>
      </c>
      <c r="H116" s="192">
        <v>112.961</v>
      </c>
      <c r="I116" s="193"/>
      <c r="L116" s="188"/>
      <c r="M116" s="194"/>
      <c r="N116" s="195"/>
      <c r="O116" s="195"/>
      <c r="P116" s="195"/>
      <c r="Q116" s="195"/>
      <c r="R116" s="195"/>
      <c r="S116" s="195"/>
      <c r="T116" s="196"/>
      <c r="AT116" s="197" t="s">
        <v>136</v>
      </c>
      <c r="AU116" s="197" t="s">
        <v>78</v>
      </c>
      <c r="AV116" s="12" t="s">
        <v>78</v>
      </c>
      <c r="AW116" s="12" t="s">
        <v>34</v>
      </c>
      <c r="AX116" s="12" t="s">
        <v>22</v>
      </c>
      <c r="AY116" s="197" t="s">
        <v>126</v>
      </c>
    </row>
    <row r="117" spans="2:65" s="1" customFormat="1" ht="20.45" customHeight="1">
      <c r="B117" s="164"/>
      <c r="C117" s="165" t="s">
        <v>158</v>
      </c>
      <c r="D117" s="165" t="s">
        <v>128</v>
      </c>
      <c r="E117" s="166" t="s">
        <v>159</v>
      </c>
      <c r="F117" s="167" t="s">
        <v>160</v>
      </c>
      <c r="G117" s="168" t="s">
        <v>131</v>
      </c>
      <c r="H117" s="169">
        <v>160.91</v>
      </c>
      <c r="I117" s="170"/>
      <c r="J117" s="171">
        <f>ROUND(I117*H117,2)</f>
        <v>0</v>
      </c>
      <c r="K117" s="167" t="s">
        <v>132</v>
      </c>
      <c r="L117" s="35"/>
      <c r="M117" s="172" t="s">
        <v>3</v>
      </c>
      <c r="N117" s="173" t="s">
        <v>41</v>
      </c>
      <c r="O117" s="36"/>
      <c r="P117" s="174">
        <f>O117*H117</f>
        <v>0</v>
      </c>
      <c r="Q117" s="174">
        <v>0</v>
      </c>
      <c r="R117" s="174">
        <f>Q117*H117</f>
        <v>0</v>
      </c>
      <c r="S117" s="174">
        <v>0</v>
      </c>
      <c r="T117" s="175">
        <f>S117*H117</f>
        <v>0</v>
      </c>
      <c r="AR117" s="18" t="s">
        <v>133</v>
      </c>
      <c r="AT117" s="18" t="s">
        <v>128</v>
      </c>
      <c r="AU117" s="18" t="s">
        <v>78</v>
      </c>
      <c r="AY117" s="18" t="s">
        <v>126</v>
      </c>
      <c r="BE117" s="176">
        <f>IF(N117="základní",J117,0)</f>
        <v>0</v>
      </c>
      <c r="BF117" s="176">
        <f>IF(N117="snížená",J117,0)</f>
        <v>0</v>
      </c>
      <c r="BG117" s="176">
        <f>IF(N117="zákl. přenesená",J117,0)</f>
        <v>0</v>
      </c>
      <c r="BH117" s="176">
        <f>IF(N117="sníž. přenesená",J117,0)</f>
        <v>0</v>
      </c>
      <c r="BI117" s="176">
        <f>IF(N117="nulová",J117,0)</f>
        <v>0</v>
      </c>
      <c r="BJ117" s="18" t="s">
        <v>22</v>
      </c>
      <c r="BK117" s="176">
        <f>ROUND(I117*H117,2)</f>
        <v>0</v>
      </c>
      <c r="BL117" s="18" t="s">
        <v>133</v>
      </c>
      <c r="BM117" s="18" t="s">
        <v>161</v>
      </c>
    </row>
    <row r="118" spans="2:65" s="1" customFormat="1" ht="20.45" customHeight="1">
      <c r="B118" s="35"/>
      <c r="D118" s="177" t="s">
        <v>135</v>
      </c>
      <c r="F118" s="178" t="s">
        <v>160</v>
      </c>
      <c r="I118" s="179"/>
      <c r="L118" s="35"/>
      <c r="M118" s="64"/>
      <c r="N118" s="36"/>
      <c r="O118" s="36"/>
      <c r="P118" s="36"/>
      <c r="Q118" s="36"/>
      <c r="R118" s="36"/>
      <c r="S118" s="36"/>
      <c r="T118" s="65"/>
      <c r="AT118" s="18" t="s">
        <v>135</v>
      </c>
      <c r="AU118" s="18" t="s">
        <v>78</v>
      </c>
    </row>
    <row r="119" spans="2:65" s="11" customFormat="1" ht="20.45" customHeight="1">
      <c r="B119" s="180"/>
      <c r="D119" s="177" t="s">
        <v>136</v>
      </c>
      <c r="E119" s="181" t="s">
        <v>3</v>
      </c>
      <c r="F119" s="182" t="s">
        <v>162</v>
      </c>
      <c r="H119" s="183" t="s">
        <v>3</v>
      </c>
      <c r="I119" s="184"/>
      <c r="L119" s="180"/>
      <c r="M119" s="185"/>
      <c r="N119" s="186"/>
      <c r="O119" s="186"/>
      <c r="P119" s="186"/>
      <c r="Q119" s="186"/>
      <c r="R119" s="186"/>
      <c r="S119" s="186"/>
      <c r="T119" s="187"/>
      <c r="AT119" s="183" t="s">
        <v>136</v>
      </c>
      <c r="AU119" s="183" t="s">
        <v>78</v>
      </c>
      <c r="AV119" s="11" t="s">
        <v>22</v>
      </c>
      <c r="AW119" s="11" t="s">
        <v>34</v>
      </c>
      <c r="AX119" s="11" t="s">
        <v>70</v>
      </c>
      <c r="AY119" s="183" t="s">
        <v>126</v>
      </c>
    </row>
    <row r="120" spans="2:65" s="12" customFormat="1" ht="20.45" customHeight="1">
      <c r="B120" s="188"/>
      <c r="D120" s="189" t="s">
        <v>136</v>
      </c>
      <c r="E120" s="190" t="s">
        <v>3</v>
      </c>
      <c r="F120" s="191" t="s">
        <v>163</v>
      </c>
      <c r="H120" s="192">
        <v>160.91</v>
      </c>
      <c r="I120" s="193"/>
      <c r="L120" s="188"/>
      <c r="M120" s="194"/>
      <c r="N120" s="195"/>
      <c r="O120" s="195"/>
      <c r="P120" s="195"/>
      <c r="Q120" s="195"/>
      <c r="R120" s="195"/>
      <c r="S120" s="195"/>
      <c r="T120" s="196"/>
      <c r="AT120" s="197" t="s">
        <v>136</v>
      </c>
      <c r="AU120" s="197" t="s">
        <v>78</v>
      </c>
      <c r="AV120" s="12" t="s">
        <v>78</v>
      </c>
      <c r="AW120" s="12" t="s">
        <v>34</v>
      </c>
      <c r="AX120" s="12" t="s">
        <v>22</v>
      </c>
      <c r="AY120" s="197" t="s">
        <v>126</v>
      </c>
    </row>
    <row r="121" spans="2:65" s="1" customFormat="1" ht="20.45" customHeight="1">
      <c r="B121" s="164"/>
      <c r="C121" s="165" t="s">
        <v>164</v>
      </c>
      <c r="D121" s="165" t="s">
        <v>128</v>
      </c>
      <c r="E121" s="166" t="s">
        <v>165</v>
      </c>
      <c r="F121" s="167" t="s">
        <v>166</v>
      </c>
      <c r="G121" s="168" t="s">
        <v>131</v>
      </c>
      <c r="H121" s="169">
        <v>43</v>
      </c>
      <c r="I121" s="170"/>
      <c r="J121" s="171">
        <f>ROUND(I121*H121,2)</f>
        <v>0</v>
      </c>
      <c r="K121" s="167" t="s">
        <v>132</v>
      </c>
      <c r="L121" s="35"/>
      <c r="M121" s="172" t="s">
        <v>3</v>
      </c>
      <c r="N121" s="173" t="s">
        <v>41</v>
      </c>
      <c r="O121" s="36"/>
      <c r="P121" s="174">
        <f>O121*H121</f>
        <v>0</v>
      </c>
      <c r="Q121" s="174">
        <v>0</v>
      </c>
      <c r="R121" s="174">
        <f>Q121*H121</f>
        <v>0</v>
      </c>
      <c r="S121" s="174">
        <v>0</v>
      </c>
      <c r="T121" s="175">
        <f>S121*H121</f>
        <v>0</v>
      </c>
      <c r="AR121" s="18" t="s">
        <v>133</v>
      </c>
      <c r="AT121" s="18" t="s">
        <v>128</v>
      </c>
      <c r="AU121" s="18" t="s">
        <v>78</v>
      </c>
      <c r="AY121" s="18" t="s">
        <v>126</v>
      </c>
      <c r="BE121" s="176">
        <f>IF(N121="základní",J121,0)</f>
        <v>0</v>
      </c>
      <c r="BF121" s="176">
        <f>IF(N121="snížená",J121,0)</f>
        <v>0</v>
      </c>
      <c r="BG121" s="176">
        <f>IF(N121="zákl. přenesená",J121,0)</f>
        <v>0</v>
      </c>
      <c r="BH121" s="176">
        <f>IF(N121="sníž. přenesená",J121,0)</f>
        <v>0</v>
      </c>
      <c r="BI121" s="176">
        <f>IF(N121="nulová",J121,0)</f>
        <v>0</v>
      </c>
      <c r="BJ121" s="18" t="s">
        <v>22</v>
      </c>
      <c r="BK121" s="176">
        <f>ROUND(I121*H121,2)</f>
        <v>0</v>
      </c>
      <c r="BL121" s="18" t="s">
        <v>133</v>
      </c>
      <c r="BM121" s="18" t="s">
        <v>167</v>
      </c>
    </row>
    <row r="122" spans="2:65" s="1" customFormat="1" ht="20.45" customHeight="1">
      <c r="B122" s="35"/>
      <c r="D122" s="177" t="s">
        <v>135</v>
      </c>
      <c r="F122" s="178" t="s">
        <v>166</v>
      </c>
      <c r="I122" s="179"/>
      <c r="L122" s="35"/>
      <c r="M122" s="64"/>
      <c r="N122" s="36"/>
      <c r="O122" s="36"/>
      <c r="P122" s="36"/>
      <c r="Q122" s="36"/>
      <c r="R122" s="36"/>
      <c r="S122" s="36"/>
      <c r="T122" s="65"/>
      <c r="AT122" s="18" t="s">
        <v>135</v>
      </c>
      <c r="AU122" s="18" t="s">
        <v>78</v>
      </c>
    </row>
    <row r="123" spans="2:65" s="12" customFormat="1" ht="20.45" customHeight="1">
      <c r="B123" s="188"/>
      <c r="D123" s="189" t="s">
        <v>136</v>
      </c>
      <c r="E123" s="190" t="s">
        <v>3</v>
      </c>
      <c r="F123" s="191" t="s">
        <v>168</v>
      </c>
      <c r="H123" s="192">
        <v>43</v>
      </c>
      <c r="I123" s="193"/>
      <c r="L123" s="188"/>
      <c r="M123" s="194"/>
      <c r="N123" s="195"/>
      <c r="O123" s="195"/>
      <c r="P123" s="195"/>
      <c r="Q123" s="195"/>
      <c r="R123" s="195"/>
      <c r="S123" s="195"/>
      <c r="T123" s="196"/>
      <c r="AT123" s="197" t="s">
        <v>136</v>
      </c>
      <c r="AU123" s="197" t="s">
        <v>78</v>
      </c>
      <c r="AV123" s="12" t="s">
        <v>78</v>
      </c>
      <c r="AW123" s="12" t="s">
        <v>34</v>
      </c>
      <c r="AX123" s="12" t="s">
        <v>22</v>
      </c>
      <c r="AY123" s="197" t="s">
        <v>126</v>
      </c>
    </row>
    <row r="124" spans="2:65" s="1" customFormat="1" ht="20.45" customHeight="1">
      <c r="B124" s="164"/>
      <c r="C124" s="165" t="s">
        <v>169</v>
      </c>
      <c r="D124" s="165" t="s">
        <v>128</v>
      </c>
      <c r="E124" s="166" t="s">
        <v>170</v>
      </c>
      <c r="F124" s="167" t="s">
        <v>171</v>
      </c>
      <c r="G124" s="168" t="s">
        <v>131</v>
      </c>
      <c r="H124" s="169">
        <v>148.96600000000001</v>
      </c>
      <c r="I124" s="170"/>
      <c r="J124" s="171">
        <f>ROUND(I124*H124,2)</f>
        <v>0</v>
      </c>
      <c r="K124" s="167" t="s">
        <v>132</v>
      </c>
      <c r="L124" s="35"/>
      <c r="M124" s="172" t="s">
        <v>3</v>
      </c>
      <c r="N124" s="173" t="s">
        <v>41</v>
      </c>
      <c r="O124" s="36"/>
      <c r="P124" s="174">
        <f>O124*H124</f>
        <v>0</v>
      </c>
      <c r="Q124" s="174">
        <v>0</v>
      </c>
      <c r="R124" s="174">
        <f>Q124*H124</f>
        <v>0</v>
      </c>
      <c r="S124" s="174">
        <v>0</v>
      </c>
      <c r="T124" s="175">
        <f>S124*H124</f>
        <v>0</v>
      </c>
      <c r="AR124" s="18" t="s">
        <v>133</v>
      </c>
      <c r="AT124" s="18" t="s">
        <v>128</v>
      </c>
      <c r="AU124" s="18" t="s">
        <v>78</v>
      </c>
      <c r="AY124" s="18" t="s">
        <v>126</v>
      </c>
      <c r="BE124" s="176">
        <f>IF(N124="základní",J124,0)</f>
        <v>0</v>
      </c>
      <c r="BF124" s="176">
        <f>IF(N124="snížená",J124,0)</f>
        <v>0</v>
      </c>
      <c r="BG124" s="176">
        <f>IF(N124="zákl. přenesená",J124,0)</f>
        <v>0</v>
      </c>
      <c r="BH124" s="176">
        <f>IF(N124="sníž. přenesená",J124,0)</f>
        <v>0</v>
      </c>
      <c r="BI124" s="176">
        <f>IF(N124="nulová",J124,0)</f>
        <v>0</v>
      </c>
      <c r="BJ124" s="18" t="s">
        <v>22</v>
      </c>
      <c r="BK124" s="176">
        <f>ROUND(I124*H124,2)</f>
        <v>0</v>
      </c>
      <c r="BL124" s="18" t="s">
        <v>133</v>
      </c>
      <c r="BM124" s="18" t="s">
        <v>172</v>
      </c>
    </row>
    <row r="125" spans="2:65" s="1" customFormat="1" ht="20.45" customHeight="1">
      <c r="B125" s="35"/>
      <c r="D125" s="177" t="s">
        <v>135</v>
      </c>
      <c r="F125" s="178" t="s">
        <v>171</v>
      </c>
      <c r="I125" s="179"/>
      <c r="L125" s="35"/>
      <c r="M125" s="64"/>
      <c r="N125" s="36"/>
      <c r="O125" s="36"/>
      <c r="P125" s="36"/>
      <c r="Q125" s="36"/>
      <c r="R125" s="36"/>
      <c r="S125" s="36"/>
      <c r="T125" s="65"/>
      <c r="AT125" s="18" t="s">
        <v>135</v>
      </c>
      <c r="AU125" s="18" t="s">
        <v>78</v>
      </c>
    </row>
    <row r="126" spans="2:65" s="12" customFormat="1" ht="20.45" customHeight="1">
      <c r="B126" s="188"/>
      <c r="D126" s="189" t="s">
        <v>136</v>
      </c>
      <c r="E126" s="190" t="s">
        <v>3</v>
      </c>
      <c r="F126" s="191" t="s">
        <v>173</v>
      </c>
      <c r="H126" s="192">
        <v>148.96600000000001</v>
      </c>
      <c r="I126" s="193"/>
      <c r="L126" s="188"/>
      <c r="M126" s="194"/>
      <c r="N126" s="195"/>
      <c r="O126" s="195"/>
      <c r="P126" s="195"/>
      <c r="Q126" s="195"/>
      <c r="R126" s="195"/>
      <c r="S126" s="195"/>
      <c r="T126" s="196"/>
      <c r="AT126" s="197" t="s">
        <v>136</v>
      </c>
      <c r="AU126" s="197" t="s">
        <v>78</v>
      </c>
      <c r="AV126" s="12" t="s">
        <v>78</v>
      </c>
      <c r="AW126" s="12" t="s">
        <v>34</v>
      </c>
      <c r="AX126" s="12" t="s">
        <v>22</v>
      </c>
      <c r="AY126" s="197" t="s">
        <v>126</v>
      </c>
    </row>
    <row r="127" spans="2:65" s="1" customFormat="1" ht="20.45" customHeight="1">
      <c r="B127" s="164"/>
      <c r="C127" s="165" t="s">
        <v>174</v>
      </c>
      <c r="D127" s="165" t="s">
        <v>128</v>
      </c>
      <c r="E127" s="166" t="s">
        <v>175</v>
      </c>
      <c r="F127" s="167" t="s">
        <v>176</v>
      </c>
      <c r="G127" s="168" t="s">
        <v>131</v>
      </c>
      <c r="H127" s="169">
        <v>25.981000000000002</v>
      </c>
      <c r="I127" s="170"/>
      <c r="J127" s="171">
        <f>ROUND(I127*H127,2)</f>
        <v>0</v>
      </c>
      <c r="K127" s="167" t="s">
        <v>132</v>
      </c>
      <c r="L127" s="35"/>
      <c r="M127" s="172" t="s">
        <v>3</v>
      </c>
      <c r="N127" s="173" t="s">
        <v>41</v>
      </c>
      <c r="O127" s="36"/>
      <c r="P127" s="174">
        <f>O127*H127</f>
        <v>0</v>
      </c>
      <c r="Q127" s="174">
        <v>0</v>
      </c>
      <c r="R127" s="174">
        <f>Q127*H127</f>
        <v>0</v>
      </c>
      <c r="S127" s="174">
        <v>0</v>
      </c>
      <c r="T127" s="175">
        <f>S127*H127</f>
        <v>0</v>
      </c>
      <c r="AR127" s="18" t="s">
        <v>133</v>
      </c>
      <c r="AT127" s="18" t="s">
        <v>128</v>
      </c>
      <c r="AU127" s="18" t="s">
        <v>78</v>
      </c>
      <c r="AY127" s="18" t="s">
        <v>126</v>
      </c>
      <c r="BE127" s="176">
        <f>IF(N127="základní",J127,0)</f>
        <v>0</v>
      </c>
      <c r="BF127" s="176">
        <f>IF(N127="snížená",J127,0)</f>
        <v>0</v>
      </c>
      <c r="BG127" s="176">
        <f>IF(N127="zákl. přenesená",J127,0)</f>
        <v>0</v>
      </c>
      <c r="BH127" s="176">
        <f>IF(N127="sníž. přenesená",J127,0)</f>
        <v>0</v>
      </c>
      <c r="BI127" s="176">
        <f>IF(N127="nulová",J127,0)</f>
        <v>0</v>
      </c>
      <c r="BJ127" s="18" t="s">
        <v>22</v>
      </c>
      <c r="BK127" s="176">
        <f>ROUND(I127*H127,2)</f>
        <v>0</v>
      </c>
      <c r="BL127" s="18" t="s">
        <v>133</v>
      </c>
      <c r="BM127" s="18" t="s">
        <v>177</v>
      </c>
    </row>
    <row r="128" spans="2:65" s="1" customFormat="1" ht="20.45" customHeight="1">
      <c r="B128" s="35"/>
      <c r="D128" s="177" t="s">
        <v>135</v>
      </c>
      <c r="F128" s="178" t="s">
        <v>176</v>
      </c>
      <c r="I128" s="179"/>
      <c r="L128" s="35"/>
      <c r="M128" s="64"/>
      <c r="N128" s="36"/>
      <c r="O128" s="36"/>
      <c r="P128" s="36"/>
      <c r="Q128" s="36"/>
      <c r="R128" s="36"/>
      <c r="S128" s="36"/>
      <c r="T128" s="65"/>
      <c r="AT128" s="18" t="s">
        <v>135</v>
      </c>
      <c r="AU128" s="18" t="s">
        <v>78</v>
      </c>
    </row>
    <row r="129" spans="2:65" s="11" customFormat="1" ht="20.45" customHeight="1">
      <c r="B129" s="180"/>
      <c r="D129" s="177" t="s">
        <v>136</v>
      </c>
      <c r="E129" s="181" t="s">
        <v>3</v>
      </c>
      <c r="F129" s="182" t="s">
        <v>178</v>
      </c>
      <c r="H129" s="183" t="s">
        <v>3</v>
      </c>
      <c r="I129" s="184"/>
      <c r="L129" s="180"/>
      <c r="M129" s="185"/>
      <c r="N129" s="186"/>
      <c r="O129" s="186"/>
      <c r="P129" s="186"/>
      <c r="Q129" s="186"/>
      <c r="R129" s="186"/>
      <c r="S129" s="186"/>
      <c r="T129" s="187"/>
      <c r="AT129" s="183" t="s">
        <v>136</v>
      </c>
      <c r="AU129" s="183" t="s">
        <v>78</v>
      </c>
      <c r="AV129" s="11" t="s">
        <v>22</v>
      </c>
      <c r="AW129" s="11" t="s">
        <v>34</v>
      </c>
      <c r="AX129" s="11" t="s">
        <v>70</v>
      </c>
      <c r="AY129" s="183" t="s">
        <v>126</v>
      </c>
    </row>
    <row r="130" spans="2:65" s="12" customFormat="1" ht="20.45" customHeight="1">
      <c r="B130" s="188"/>
      <c r="D130" s="189" t="s">
        <v>136</v>
      </c>
      <c r="E130" s="190" t="s">
        <v>3</v>
      </c>
      <c r="F130" s="191" t="s">
        <v>179</v>
      </c>
      <c r="H130" s="192">
        <v>25.981000000000002</v>
      </c>
      <c r="I130" s="193"/>
      <c r="L130" s="188"/>
      <c r="M130" s="194"/>
      <c r="N130" s="195"/>
      <c r="O130" s="195"/>
      <c r="P130" s="195"/>
      <c r="Q130" s="195"/>
      <c r="R130" s="195"/>
      <c r="S130" s="195"/>
      <c r="T130" s="196"/>
      <c r="AT130" s="197" t="s">
        <v>136</v>
      </c>
      <c r="AU130" s="197" t="s">
        <v>78</v>
      </c>
      <c r="AV130" s="12" t="s">
        <v>78</v>
      </c>
      <c r="AW130" s="12" t="s">
        <v>34</v>
      </c>
      <c r="AX130" s="12" t="s">
        <v>22</v>
      </c>
      <c r="AY130" s="197" t="s">
        <v>126</v>
      </c>
    </row>
    <row r="131" spans="2:65" s="1" customFormat="1" ht="20.45" customHeight="1">
      <c r="B131" s="164"/>
      <c r="C131" s="165" t="s">
        <v>180</v>
      </c>
      <c r="D131" s="165" t="s">
        <v>128</v>
      </c>
      <c r="E131" s="166" t="s">
        <v>181</v>
      </c>
      <c r="F131" s="167" t="s">
        <v>182</v>
      </c>
      <c r="G131" s="168" t="s">
        <v>131</v>
      </c>
      <c r="H131" s="169">
        <v>22.536000000000001</v>
      </c>
      <c r="I131" s="170"/>
      <c r="J131" s="171">
        <f>ROUND(I131*H131,2)</f>
        <v>0</v>
      </c>
      <c r="K131" s="167" t="s">
        <v>132</v>
      </c>
      <c r="L131" s="35"/>
      <c r="M131" s="172" t="s">
        <v>3</v>
      </c>
      <c r="N131" s="173" t="s">
        <v>41</v>
      </c>
      <c r="O131" s="36"/>
      <c r="P131" s="174">
        <f>O131*H131</f>
        <v>0</v>
      </c>
      <c r="Q131" s="174">
        <v>0</v>
      </c>
      <c r="R131" s="174">
        <f>Q131*H131</f>
        <v>0</v>
      </c>
      <c r="S131" s="174">
        <v>0</v>
      </c>
      <c r="T131" s="175">
        <f>S131*H131</f>
        <v>0</v>
      </c>
      <c r="AR131" s="18" t="s">
        <v>133</v>
      </c>
      <c r="AT131" s="18" t="s">
        <v>128</v>
      </c>
      <c r="AU131" s="18" t="s">
        <v>78</v>
      </c>
      <c r="AY131" s="18" t="s">
        <v>126</v>
      </c>
      <c r="BE131" s="176">
        <f>IF(N131="základní",J131,0)</f>
        <v>0</v>
      </c>
      <c r="BF131" s="176">
        <f>IF(N131="snížená",J131,0)</f>
        <v>0</v>
      </c>
      <c r="BG131" s="176">
        <f>IF(N131="zákl. přenesená",J131,0)</f>
        <v>0</v>
      </c>
      <c r="BH131" s="176">
        <f>IF(N131="sníž. přenesená",J131,0)</f>
        <v>0</v>
      </c>
      <c r="BI131" s="176">
        <f>IF(N131="nulová",J131,0)</f>
        <v>0</v>
      </c>
      <c r="BJ131" s="18" t="s">
        <v>22</v>
      </c>
      <c r="BK131" s="176">
        <f>ROUND(I131*H131,2)</f>
        <v>0</v>
      </c>
      <c r="BL131" s="18" t="s">
        <v>133</v>
      </c>
      <c r="BM131" s="18" t="s">
        <v>183</v>
      </c>
    </row>
    <row r="132" spans="2:65" s="1" customFormat="1" ht="20.45" customHeight="1">
      <c r="B132" s="35"/>
      <c r="D132" s="177" t="s">
        <v>135</v>
      </c>
      <c r="F132" s="178" t="s">
        <v>182</v>
      </c>
      <c r="I132" s="179"/>
      <c r="L132" s="35"/>
      <c r="M132" s="64"/>
      <c r="N132" s="36"/>
      <c r="O132" s="36"/>
      <c r="P132" s="36"/>
      <c r="Q132" s="36"/>
      <c r="R132" s="36"/>
      <c r="S132" s="36"/>
      <c r="T132" s="65"/>
      <c r="AT132" s="18" t="s">
        <v>135</v>
      </c>
      <c r="AU132" s="18" t="s">
        <v>78</v>
      </c>
    </row>
    <row r="133" spans="2:65" s="11" customFormat="1" ht="20.45" customHeight="1">
      <c r="B133" s="180"/>
      <c r="D133" s="177" t="s">
        <v>136</v>
      </c>
      <c r="E133" s="181" t="s">
        <v>3</v>
      </c>
      <c r="F133" s="182" t="s">
        <v>184</v>
      </c>
      <c r="H133" s="183" t="s">
        <v>3</v>
      </c>
      <c r="I133" s="184"/>
      <c r="L133" s="180"/>
      <c r="M133" s="185"/>
      <c r="N133" s="186"/>
      <c r="O133" s="186"/>
      <c r="P133" s="186"/>
      <c r="Q133" s="186"/>
      <c r="R133" s="186"/>
      <c r="S133" s="186"/>
      <c r="T133" s="187"/>
      <c r="AT133" s="183" t="s">
        <v>136</v>
      </c>
      <c r="AU133" s="183" t="s">
        <v>78</v>
      </c>
      <c r="AV133" s="11" t="s">
        <v>22</v>
      </c>
      <c r="AW133" s="11" t="s">
        <v>34</v>
      </c>
      <c r="AX133" s="11" t="s">
        <v>70</v>
      </c>
      <c r="AY133" s="183" t="s">
        <v>126</v>
      </c>
    </row>
    <row r="134" spans="2:65" s="12" customFormat="1" ht="20.45" customHeight="1">
      <c r="B134" s="188"/>
      <c r="D134" s="177" t="s">
        <v>136</v>
      </c>
      <c r="E134" s="197" t="s">
        <v>3</v>
      </c>
      <c r="F134" s="198" t="s">
        <v>185</v>
      </c>
      <c r="H134" s="199">
        <v>22.536000000000001</v>
      </c>
      <c r="I134" s="193"/>
      <c r="L134" s="188"/>
      <c r="M134" s="194"/>
      <c r="N134" s="195"/>
      <c r="O134" s="195"/>
      <c r="P134" s="195"/>
      <c r="Q134" s="195"/>
      <c r="R134" s="195"/>
      <c r="S134" s="195"/>
      <c r="T134" s="196"/>
      <c r="AT134" s="197" t="s">
        <v>136</v>
      </c>
      <c r="AU134" s="197" t="s">
        <v>78</v>
      </c>
      <c r="AV134" s="12" t="s">
        <v>78</v>
      </c>
      <c r="AW134" s="12" t="s">
        <v>34</v>
      </c>
      <c r="AX134" s="12" t="s">
        <v>22</v>
      </c>
      <c r="AY134" s="197" t="s">
        <v>126</v>
      </c>
    </row>
    <row r="135" spans="2:65" s="10" customFormat="1" ht="29.85" customHeight="1">
      <c r="B135" s="150"/>
      <c r="D135" s="161" t="s">
        <v>69</v>
      </c>
      <c r="E135" s="162" t="s">
        <v>78</v>
      </c>
      <c r="F135" s="162" t="s">
        <v>186</v>
      </c>
      <c r="I135" s="153"/>
      <c r="J135" s="163">
        <f>BK135</f>
        <v>0</v>
      </c>
      <c r="L135" s="150"/>
      <c r="M135" s="155"/>
      <c r="N135" s="156"/>
      <c r="O135" s="156"/>
      <c r="P135" s="157">
        <f>SUM(P136:P163)</f>
        <v>0</v>
      </c>
      <c r="Q135" s="156"/>
      <c r="R135" s="157">
        <f>SUM(R136:R163)</f>
        <v>139.66292616999996</v>
      </c>
      <c r="S135" s="156"/>
      <c r="T135" s="158">
        <f>SUM(T136:T163)</f>
        <v>0</v>
      </c>
      <c r="AR135" s="151" t="s">
        <v>22</v>
      </c>
      <c r="AT135" s="159" t="s">
        <v>69</v>
      </c>
      <c r="AU135" s="159" t="s">
        <v>22</v>
      </c>
      <c r="AY135" s="151" t="s">
        <v>126</v>
      </c>
      <c r="BK135" s="160">
        <f>SUM(BK136:BK163)</f>
        <v>0</v>
      </c>
    </row>
    <row r="136" spans="2:65" s="1" customFormat="1" ht="28.9" customHeight="1">
      <c r="B136" s="164"/>
      <c r="C136" s="165" t="s">
        <v>26</v>
      </c>
      <c r="D136" s="165" t="s">
        <v>128</v>
      </c>
      <c r="E136" s="166" t="s">
        <v>187</v>
      </c>
      <c r="F136" s="167" t="s">
        <v>188</v>
      </c>
      <c r="G136" s="168" t="s">
        <v>189</v>
      </c>
      <c r="H136" s="169">
        <v>172.2</v>
      </c>
      <c r="I136" s="170"/>
      <c r="J136" s="171">
        <f>ROUND(I136*H136,2)</f>
        <v>0</v>
      </c>
      <c r="K136" s="167" t="s">
        <v>132</v>
      </c>
      <c r="L136" s="35"/>
      <c r="M136" s="172" t="s">
        <v>3</v>
      </c>
      <c r="N136" s="173" t="s">
        <v>41</v>
      </c>
      <c r="O136" s="36"/>
      <c r="P136" s="174">
        <f>O136*H136</f>
        <v>0</v>
      </c>
      <c r="Q136" s="174">
        <v>0</v>
      </c>
      <c r="R136" s="174">
        <f>Q136*H136</f>
        <v>0</v>
      </c>
      <c r="S136" s="174">
        <v>0</v>
      </c>
      <c r="T136" s="175">
        <f>S136*H136</f>
        <v>0</v>
      </c>
      <c r="AR136" s="18" t="s">
        <v>133</v>
      </c>
      <c r="AT136" s="18" t="s">
        <v>128</v>
      </c>
      <c r="AU136" s="18" t="s">
        <v>78</v>
      </c>
      <c r="AY136" s="18" t="s">
        <v>126</v>
      </c>
      <c r="BE136" s="176">
        <f>IF(N136="základní",J136,0)</f>
        <v>0</v>
      </c>
      <c r="BF136" s="176">
        <f>IF(N136="snížená",J136,0)</f>
        <v>0</v>
      </c>
      <c r="BG136" s="176">
        <f>IF(N136="zákl. přenesená",J136,0)</f>
        <v>0</v>
      </c>
      <c r="BH136" s="176">
        <f>IF(N136="sníž. přenesená",J136,0)</f>
        <v>0</v>
      </c>
      <c r="BI136" s="176">
        <f>IF(N136="nulová",J136,0)</f>
        <v>0</v>
      </c>
      <c r="BJ136" s="18" t="s">
        <v>22</v>
      </c>
      <c r="BK136" s="176">
        <f>ROUND(I136*H136,2)</f>
        <v>0</v>
      </c>
      <c r="BL136" s="18" t="s">
        <v>133</v>
      </c>
      <c r="BM136" s="18" t="s">
        <v>190</v>
      </c>
    </row>
    <row r="137" spans="2:65" s="1" customFormat="1" ht="28.9" customHeight="1">
      <c r="B137" s="35"/>
      <c r="D137" s="177" t="s">
        <v>135</v>
      </c>
      <c r="F137" s="178" t="s">
        <v>188</v>
      </c>
      <c r="I137" s="179"/>
      <c r="L137" s="35"/>
      <c r="M137" s="64"/>
      <c r="N137" s="36"/>
      <c r="O137" s="36"/>
      <c r="P137" s="36"/>
      <c r="Q137" s="36"/>
      <c r="R137" s="36"/>
      <c r="S137" s="36"/>
      <c r="T137" s="65"/>
      <c r="AT137" s="18" t="s">
        <v>135</v>
      </c>
      <c r="AU137" s="18" t="s">
        <v>78</v>
      </c>
    </row>
    <row r="138" spans="2:65" s="12" customFormat="1" ht="20.45" customHeight="1">
      <c r="B138" s="188"/>
      <c r="D138" s="189" t="s">
        <v>136</v>
      </c>
      <c r="E138" s="190" t="s">
        <v>3</v>
      </c>
      <c r="F138" s="191" t="s">
        <v>191</v>
      </c>
      <c r="H138" s="192">
        <v>172.2</v>
      </c>
      <c r="I138" s="193"/>
      <c r="L138" s="188"/>
      <c r="M138" s="194"/>
      <c r="N138" s="195"/>
      <c r="O138" s="195"/>
      <c r="P138" s="195"/>
      <c r="Q138" s="195"/>
      <c r="R138" s="195"/>
      <c r="S138" s="195"/>
      <c r="T138" s="196"/>
      <c r="AT138" s="197" t="s">
        <v>136</v>
      </c>
      <c r="AU138" s="197" t="s">
        <v>78</v>
      </c>
      <c r="AV138" s="12" t="s">
        <v>78</v>
      </c>
      <c r="AW138" s="12" t="s">
        <v>34</v>
      </c>
      <c r="AX138" s="12" t="s">
        <v>22</v>
      </c>
      <c r="AY138" s="197" t="s">
        <v>126</v>
      </c>
    </row>
    <row r="139" spans="2:65" s="1" customFormat="1" ht="20.45" customHeight="1">
      <c r="B139" s="164"/>
      <c r="C139" s="165" t="s">
        <v>192</v>
      </c>
      <c r="D139" s="165" t="s">
        <v>128</v>
      </c>
      <c r="E139" s="166" t="s">
        <v>193</v>
      </c>
      <c r="F139" s="167" t="s">
        <v>194</v>
      </c>
      <c r="G139" s="168" t="s">
        <v>131</v>
      </c>
      <c r="H139" s="169">
        <v>42.430999999999997</v>
      </c>
      <c r="I139" s="170"/>
      <c r="J139" s="171">
        <f>ROUND(I139*H139,2)</f>
        <v>0</v>
      </c>
      <c r="K139" s="167" t="s">
        <v>132</v>
      </c>
      <c r="L139" s="35"/>
      <c r="M139" s="172" t="s">
        <v>3</v>
      </c>
      <c r="N139" s="173" t="s">
        <v>41</v>
      </c>
      <c r="O139" s="36"/>
      <c r="P139" s="174">
        <f>O139*H139</f>
        <v>0</v>
      </c>
      <c r="Q139" s="174">
        <v>2.45329</v>
      </c>
      <c r="R139" s="174">
        <f>Q139*H139</f>
        <v>104.09554798999999</v>
      </c>
      <c r="S139" s="174">
        <v>0</v>
      </c>
      <c r="T139" s="175">
        <f>S139*H139</f>
        <v>0</v>
      </c>
      <c r="AR139" s="18" t="s">
        <v>133</v>
      </c>
      <c r="AT139" s="18" t="s">
        <v>128</v>
      </c>
      <c r="AU139" s="18" t="s">
        <v>78</v>
      </c>
      <c r="AY139" s="18" t="s">
        <v>126</v>
      </c>
      <c r="BE139" s="176">
        <f>IF(N139="základní",J139,0)</f>
        <v>0</v>
      </c>
      <c r="BF139" s="176">
        <f>IF(N139="snížená",J139,0)</f>
        <v>0</v>
      </c>
      <c r="BG139" s="176">
        <f>IF(N139="zákl. přenesená",J139,0)</f>
        <v>0</v>
      </c>
      <c r="BH139" s="176">
        <f>IF(N139="sníž. přenesená",J139,0)</f>
        <v>0</v>
      </c>
      <c r="BI139" s="176">
        <f>IF(N139="nulová",J139,0)</f>
        <v>0</v>
      </c>
      <c r="BJ139" s="18" t="s">
        <v>22</v>
      </c>
      <c r="BK139" s="176">
        <f>ROUND(I139*H139,2)</f>
        <v>0</v>
      </c>
      <c r="BL139" s="18" t="s">
        <v>133</v>
      </c>
      <c r="BM139" s="18" t="s">
        <v>195</v>
      </c>
    </row>
    <row r="140" spans="2:65" s="1" customFormat="1" ht="20.45" customHeight="1">
      <c r="B140" s="35"/>
      <c r="D140" s="177" t="s">
        <v>135</v>
      </c>
      <c r="F140" s="178" t="s">
        <v>194</v>
      </c>
      <c r="I140" s="179"/>
      <c r="L140" s="35"/>
      <c r="M140" s="64"/>
      <c r="N140" s="36"/>
      <c r="O140" s="36"/>
      <c r="P140" s="36"/>
      <c r="Q140" s="36"/>
      <c r="R140" s="36"/>
      <c r="S140" s="36"/>
      <c r="T140" s="65"/>
      <c r="AT140" s="18" t="s">
        <v>135</v>
      </c>
      <c r="AU140" s="18" t="s">
        <v>78</v>
      </c>
    </row>
    <row r="141" spans="2:65" s="11" customFormat="1" ht="20.45" customHeight="1">
      <c r="B141" s="180"/>
      <c r="D141" s="177" t="s">
        <v>136</v>
      </c>
      <c r="E141" s="181" t="s">
        <v>3</v>
      </c>
      <c r="F141" s="182" t="s">
        <v>196</v>
      </c>
      <c r="H141" s="183" t="s">
        <v>3</v>
      </c>
      <c r="I141" s="184"/>
      <c r="L141" s="180"/>
      <c r="M141" s="185"/>
      <c r="N141" s="186"/>
      <c r="O141" s="186"/>
      <c r="P141" s="186"/>
      <c r="Q141" s="186"/>
      <c r="R141" s="186"/>
      <c r="S141" s="186"/>
      <c r="T141" s="187"/>
      <c r="AT141" s="183" t="s">
        <v>136</v>
      </c>
      <c r="AU141" s="183" t="s">
        <v>78</v>
      </c>
      <c r="AV141" s="11" t="s">
        <v>22</v>
      </c>
      <c r="AW141" s="11" t="s">
        <v>34</v>
      </c>
      <c r="AX141" s="11" t="s">
        <v>70</v>
      </c>
      <c r="AY141" s="183" t="s">
        <v>126</v>
      </c>
    </row>
    <row r="142" spans="2:65" s="12" customFormat="1" ht="20.45" customHeight="1">
      <c r="B142" s="188"/>
      <c r="D142" s="177" t="s">
        <v>136</v>
      </c>
      <c r="E142" s="197" t="s">
        <v>3</v>
      </c>
      <c r="F142" s="198" t="s">
        <v>152</v>
      </c>
      <c r="H142" s="199">
        <v>41.838000000000001</v>
      </c>
      <c r="I142" s="193"/>
      <c r="L142" s="188"/>
      <c r="M142" s="194"/>
      <c r="N142" s="195"/>
      <c r="O142" s="195"/>
      <c r="P142" s="195"/>
      <c r="Q142" s="195"/>
      <c r="R142" s="195"/>
      <c r="S142" s="195"/>
      <c r="T142" s="196"/>
      <c r="AT142" s="197" t="s">
        <v>136</v>
      </c>
      <c r="AU142" s="197" t="s">
        <v>78</v>
      </c>
      <c r="AV142" s="12" t="s">
        <v>78</v>
      </c>
      <c r="AW142" s="12" t="s">
        <v>34</v>
      </c>
      <c r="AX142" s="12" t="s">
        <v>70</v>
      </c>
      <c r="AY142" s="197" t="s">
        <v>126</v>
      </c>
    </row>
    <row r="143" spans="2:65" s="12" customFormat="1" ht="20.45" customHeight="1">
      <c r="B143" s="188"/>
      <c r="D143" s="177" t="s">
        <v>136</v>
      </c>
      <c r="E143" s="197" t="s">
        <v>3</v>
      </c>
      <c r="F143" s="198" t="s">
        <v>143</v>
      </c>
      <c r="H143" s="199">
        <v>0.59299999999999997</v>
      </c>
      <c r="I143" s="193"/>
      <c r="L143" s="188"/>
      <c r="M143" s="194"/>
      <c r="N143" s="195"/>
      <c r="O143" s="195"/>
      <c r="P143" s="195"/>
      <c r="Q143" s="195"/>
      <c r="R143" s="195"/>
      <c r="S143" s="195"/>
      <c r="T143" s="196"/>
      <c r="AT143" s="197" t="s">
        <v>136</v>
      </c>
      <c r="AU143" s="197" t="s">
        <v>78</v>
      </c>
      <c r="AV143" s="12" t="s">
        <v>78</v>
      </c>
      <c r="AW143" s="12" t="s">
        <v>34</v>
      </c>
      <c r="AX143" s="12" t="s">
        <v>70</v>
      </c>
      <c r="AY143" s="197" t="s">
        <v>126</v>
      </c>
    </row>
    <row r="144" spans="2:65" s="13" customFormat="1" ht="20.45" customHeight="1">
      <c r="B144" s="200"/>
      <c r="D144" s="189" t="s">
        <v>136</v>
      </c>
      <c r="E144" s="201" t="s">
        <v>3</v>
      </c>
      <c r="F144" s="202" t="s">
        <v>153</v>
      </c>
      <c r="H144" s="203">
        <v>42.430999999999997</v>
      </c>
      <c r="I144" s="204"/>
      <c r="L144" s="200"/>
      <c r="M144" s="205"/>
      <c r="N144" s="206"/>
      <c r="O144" s="206"/>
      <c r="P144" s="206"/>
      <c r="Q144" s="206"/>
      <c r="R144" s="206"/>
      <c r="S144" s="206"/>
      <c r="T144" s="207"/>
      <c r="AT144" s="208" t="s">
        <v>136</v>
      </c>
      <c r="AU144" s="208" t="s">
        <v>78</v>
      </c>
      <c r="AV144" s="13" t="s">
        <v>133</v>
      </c>
      <c r="AW144" s="13" t="s">
        <v>34</v>
      </c>
      <c r="AX144" s="13" t="s">
        <v>22</v>
      </c>
      <c r="AY144" s="208" t="s">
        <v>126</v>
      </c>
    </row>
    <row r="145" spans="2:65" s="1" customFormat="1" ht="20.45" customHeight="1">
      <c r="B145" s="164"/>
      <c r="C145" s="165" t="s">
        <v>197</v>
      </c>
      <c r="D145" s="165" t="s">
        <v>128</v>
      </c>
      <c r="E145" s="166" t="s">
        <v>198</v>
      </c>
      <c r="F145" s="167" t="s">
        <v>199</v>
      </c>
      <c r="G145" s="168" t="s">
        <v>200</v>
      </c>
      <c r="H145" s="169">
        <v>0.39900000000000002</v>
      </c>
      <c r="I145" s="170"/>
      <c r="J145" s="171">
        <f>ROUND(I145*H145,2)</f>
        <v>0</v>
      </c>
      <c r="K145" s="167" t="s">
        <v>132</v>
      </c>
      <c r="L145" s="35"/>
      <c r="M145" s="172" t="s">
        <v>3</v>
      </c>
      <c r="N145" s="173" t="s">
        <v>41</v>
      </c>
      <c r="O145" s="36"/>
      <c r="P145" s="174">
        <f>O145*H145</f>
        <v>0</v>
      </c>
      <c r="Q145" s="174">
        <v>1.0601700000000001</v>
      </c>
      <c r="R145" s="174">
        <f>Q145*H145</f>
        <v>0.42300783000000003</v>
      </c>
      <c r="S145" s="174">
        <v>0</v>
      </c>
      <c r="T145" s="175">
        <f>S145*H145</f>
        <v>0</v>
      </c>
      <c r="AR145" s="18" t="s">
        <v>133</v>
      </c>
      <c r="AT145" s="18" t="s">
        <v>128</v>
      </c>
      <c r="AU145" s="18" t="s">
        <v>78</v>
      </c>
      <c r="AY145" s="18" t="s">
        <v>126</v>
      </c>
      <c r="BE145" s="176">
        <f>IF(N145="základní",J145,0)</f>
        <v>0</v>
      </c>
      <c r="BF145" s="176">
        <f>IF(N145="snížená",J145,0)</f>
        <v>0</v>
      </c>
      <c r="BG145" s="176">
        <f>IF(N145="zákl. přenesená",J145,0)</f>
        <v>0</v>
      </c>
      <c r="BH145" s="176">
        <f>IF(N145="sníž. přenesená",J145,0)</f>
        <v>0</v>
      </c>
      <c r="BI145" s="176">
        <f>IF(N145="nulová",J145,0)</f>
        <v>0</v>
      </c>
      <c r="BJ145" s="18" t="s">
        <v>22</v>
      </c>
      <c r="BK145" s="176">
        <f>ROUND(I145*H145,2)</f>
        <v>0</v>
      </c>
      <c r="BL145" s="18" t="s">
        <v>133</v>
      </c>
      <c r="BM145" s="18" t="s">
        <v>201</v>
      </c>
    </row>
    <row r="146" spans="2:65" s="1" customFormat="1" ht="20.45" customHeight="1">
      <c r="B146" s="35"/>
      <c r="D146" s="177" t="s">
        <v>135</v>
      </c>
      <c r="F146" s="178" t="s">
        <v>199</v>
      </c>
      <c r="I146" s="179"/>
      <c r="L146" s="35"/>
      <c r="M146" s="64"/>
      <c r="N146" s="36"/>
      <c r="O146" s="36"/>
      <c r="P146" s="36"/>
      <c r="Q146" s="36"/>
      <c r="R146" s="36"/>
      <c r="S146" s="36"/>
      <c r="T146" s="65"/>
      <c r="AT146" s="18" t="s">
        <v>135</v>
      </c>
      <c r="AU146" s="18" t="s">
        <v>78</v>
      </c>
    </row>
    <row r="147" spans="2:65" s="11" customFormat="1" ht="20.45" customHeight="1">
      <c r="B147" s="180"/>
      <c r="D147" s="177" t="s">
        <v>136</v>
      </c>
      <c r="E147" s="181" t="s">
        <v>3</v>
      </c>
      <c r="F147" s="182" t="s">
        <v>202</v>
      </c>
      <c r="H147" s="183" t="s">
        <v>3</v>
      </c>
      <c r="I147" s="184"/>
      <c r="L147" s="180"/>
      <c r="M147" s="185"/>
      <c r="N147" s="186"/>
      <c r="O147" s="186"/>
      <c r="P147" s="186"/>
      <c r="Q147" s="186"/>
      <c r="R147" s="186"/>
      <c r="S147" s="186"/>
      <c r="T147" s="187"/>
      <c r="AT147" s="183" t="s">
        <v>136</v>
      </c>
      <c r="AU147" s="183" t="s">
        <v>78</v>
      </c>
      <c r="AV147" s="11" t="s">
        <v>22</v>
      </c>
      <c r="AW147" s="11" t="s">
        <v>34</v>
      </c>
      <c r="AX147" s="11" t="s">
        <v>70</v>
      </c>
      <c r="AY147" s="183" t="s">
        <v>126</v>
      </c>
    </row>
    <row r="148" spans="2:65" s="12" customFormat="1" ht="20.45" customHeight="1">
      <c r="B148" s="188"/>
      <c r="D148" s="177" t="s">
        <v>136</v>
      </c>
      <c r="E148" s="197" t="s">
        <v>3</v>
      </c>
      <c r="F148" s="198" t="s">
        <v>203</v>
      </c>
      <c r="H148" s="199">
        <v>0.35399999999999998</v>
      </c>
      <c r="I148" s="193"/>
      <c r="L148" s="188"/>
      <c r="M148" s="194"/>
      <c r="N148" s="195"/>
      <c r="O148" s="195"/>
      <c r="P148" s="195"/>
      <c r="Q148" s="195"/>
      <c r="R148" s="195"/>
      <c r="S148" s="195"/>
      <c r="T148" s="196"/>
      <c r="AT148" s="197" t="s">
        <v>136</v>
      </c>
      <c r="AU148" s="197" t="s">
        <v>78</v>
      </c>
      <c r="AV148" s="12" t="s">
        <v>78</v>
      </c>
      <c r="AW148" s="12" t="s">
        <v>34</v>
      </c>
      <c r="AX148" s="12" t="s">
        <v>70</v>
      </c>
      <c r="AY148" s="197" t="s">
        <v>126</v>
      </c>
    </row>
    <row r="149" spans="2:65" s="11" customFormat="1" ht="20.45" customHeight="1">
      <c r="B149" s="180"/>
      <c r="D149" s="177" t="s">
        <v>136</v>
      </c>
      <c r="E149" s="181" t="s">
        <v>3</v>
      </c>
      <c r="F149" s="182" t="s">
        <v>204</v>
      </c>
      <c r="H149" s="183" t="s">
        <v>3</v>
      </c>
      <c r="I149" s="184"/>
      <c r="L149" s="180"/>
      <c r="M149" s="185"/>
      <c r="N149" s="186"/>
      <c r="O149" s="186"/>
      <c r="P149" s="186"/>
      <c r="Q149" s="186"/>
      <c r="R149" s="186"/>
      <c r="S149" s="186"/>
      <c r="T149" s="187"/>
      <c r="AT149" s="183" t="s">
        <v>136</v>
      </c>
      <c r="AU149" s="183" t="s">
        <v>78</v>
      </c>
      <c r="AV149" s="11" t="s">
        <v>22</v>
      </c>
      <c r="AW149" s="11" t="s">
        <v>34</v>
      </c>
      <c r="AX149" s="11" t="s">
        <v>70</v>
      </c>
      <c r="AY149" s="183" t="s">
        <v>126</v>
      </c>
    </row>
    <row r="150" spans="2:65" s="12" customFormat="1" ht="20.45" customHeight="1">
      <c r="B150" s="188"/>
      <c r="D150" s="177" t="s">
        <v>136</v>
      </c>
      <c r="E150" s="197" t="s">
        <v>3</v>
      </c>
      <c r="F150" s="198" t="s">
        <v>205</v>
      </c>
      <c r="H150" s="199">
        <v>4.3999999999999997E-2</v>
      </c>
      <c r="I150" s="193"/>
      <c r="L150" s="188"/>
      <c r="M150" s="194"/>
      <c r="N150" s="195"/>
      <c r="O150" s="195"/>
      <c r="P150" s="195"/>
      <c r="Q150" s="195"/>
      <c r="R150" s="195"/>
      <c r="S150" s="195"/>
      <c r="T150" s="196"/>
      <c r="AT150" s="197" t="s">
        <v>136</v>
      </c>
      <c r="AU150" s="197" t="s">
        <v>78</v>
      </c>
      <c r="AV150" s="12" t="s">
        <v>78</v>
      </c>
      <c r="AW150" s="12" t="s">
        <v>34</v>
      </c>
      <c r="AX150" s="12" t="s">
        <v>70</v>
      </c>
      <c r="AY150" s="197" t="s">
        <v>126</v>
      </c>
    </row>
    <row r="151" spans="2:65" s="12" customFormat="1" ht="20.45" customHeight="1">
      <c r="B151" s="188"/>
      <c r="D151" s="177" t="s">
        <v>136</v>
      </c>
      <c r="E151" s="197" t="s">
        <v>3</v>
      </c>
      <c r="F151" s="198" t="s">
        <v>206</v>
      </c>
      <c r="H151" s="199">
        <v>1E-3</v>
      </c>
      <c r="I151" s="193"/>
      <c r="L151" s="188"/>
      <c r="M151" s="194"/>
      <c r="N151" s="195"/>
      <c r="O151" s="195"/>
      <c r="P151" s="195"/>
      <c r="Q151" s="195"/>
      <c r="R151" s="195"/>
      <c r="S151" s="195"/>
      <c r="T151" s="196"/>
      <c r="AT151" s="197" t="s">
        <v>136</v>
      </c>
      <c r="AU151" s="197" t="s">
        <v>78</v>
      </c>
      <c r="AV151" s="12" t="s">
        <v>78</v>
      </c>
      <c r="AW151" s="12" t="s">
        <v>34</v>
      </c>
      <c r="AX151" s="12" t="s">
        <v>70</v>
      </c>
      <c r="AY151" s="197" t="s">
        <v>126</v>
      </c>
    </row>
    <row r="152" spans="2:65" s="13" customFormat="1" ht="20.45" customHeight="1">
      <c r="B152" s="200"/>
      <c r="D152" s="189" t="s">
        <v>136</v>
      </c>
      <c r="E152" s="201" t="s">
        <v>3</v>
      </c>
      <c r="F152" s="202" t="s">
        <v>153</v>
      </c>
      <c r="H152" s="203">
        <v>0.39900000000000002</v>
      </c>
      <c r="I152" s="204"/>
      <c r="L152" s="200"/>
      <c r="M152" s="205"/>
      <c r="N152" s="206"/>
      <c r="O152" s="206"/>
      <c r="P152" s="206"/>
      <c r="Q152" s="206"/>
      <c r="R152" s="206"/>
      <c r="S152" s="206"/>
      <c r="T152" s="207"/>
      <c r="AT152" s="208" t="s">
        <v>136</v>
      </c>
      <c r="AU152" s="208" t="s">
        <v>78</v>
      </c>
      <c r="AV152" s="13" t="s">
        <v>133</v>
      </c>
      <c r="AW152" s="13" t="s">
        <v>34</v>
      </c>
      <c r="AX152" s="13" t="s">
        <v>22</v>
      </c>
      <c r="AY152" s="208" t="s">
        <v>126</v>
      </c>
    </row>
    <row r="153" spans="2:65" s="1" customFormat="1" ht="28.9" customHeight="1">
      <c r="B153" s="164"/>
      <c r="C153" s="165" t="s">
        <v>207</v>
      </c>
      <c r="D153" s="165" t="s">
        <v>128</v>
      </c>
      <c r="E153" s="166" t="s">
        <v>208</v>
      </c>
      <c r="F153" s="167" t="s">
        <v>209</v>
      </c>
      <c r="G153" s="168" t="s">
        <v>189</v>
      </c>
      <c r="H153" s="169">
        <v>51.292999999999999</v>
      </c>
      <c r="I153" s="170"/>
      <c r="J153" s="171">
        <f>ROUND(I153*H153,2)</f>
        <v>0</v>
      </c>
      <c r="K153" s="167" t="s">
        <v>132</v>
      </c>
      <c r="L153" s="35"/>
      <c r="M153" s="172" t="s">
        <v>3</v>
      </c>
      <c r="N153" s="173" t="s">
        <v>41</v>
      </c>
      <c r="O153" s="36"/>
      <c r="P153" s="174">
        <f>O153*H153</f>
        <v>0</v>
      </c>
      <c r="Q153" s="174">
        <v>0.67488999999999999</v>
      </c>
      <c r="R153" s="174">
        <f>Q153*H153</f>
        <v>34.617132769999998</v>
      </c>
      <c r="S153" s="174">
        <v>0</v>
      </c>
      <c r="T153" s="175">
        <f>S153*H153</f>
        <v>0</v>
      </c>
      <c r="AR153" s="18" t="s">
        <v>133</v>
      </c>
      <c r="AT153" s="18" t="s">
        <v>128</v>
      </c>
      <c r="AU153" s="18" t="s">
        <v>78</v>
      </c>
      <c r="AY153" s="18" t="s">
        <v>126</v>
      </c>
      <c r="BE153" s="176">
        <f>IF(N153="základní",J153,0)</f>
        <v>0</v>
      </c>
      <c r="BF153" s="176">
        <f>IF(N153="snížená",J153,0)</f>
        <v>0</v>
      </c>
      <c r="BG153" s="176">
        <f>IF(N153="zákl. přenesená",J153,0)</f>
        <v>0</v>
      </c>
      <c r="BH153" s="176">
        <f>IF(N153="sníž. přenesená",J153,0)</f>
        <v>0</v>
      </c>
      <c r="BI153" s="176">
        <f>IF(N153="nulová",J153,0)</f>
        <v>0</v>
      </c>
      <c r="BJ153" s="18" t="s">
        <v>22</v>
      </c>
      <c r="BK153" s="176">
        <f>ROUND(I153*H153,2)</f>
        <v>0</v>
      </c>
      <c r="BL153" s="18" t="s">
        <v>133</v>
      </c>
      <c r="BM153" s="18" t="s">
        <v>210</v>
      </c>
    </row>
    <row r="154" spans="2:65" s="1" customFormat="1" ht="28.9" customHeight="1">
      <c r="B154" s="35"/>
      <c r="D154" s="177" t="s">
        <v>135</v>
      </c>
      <c r="F154" s="178" t="s">
        <v>209</v>
      </c>
      <c r="I154" s="179"/>
      <c r="L154" s="35"/>
      <c r="M154" s="64"/>
      <c r="N154" s="36"/>
      <c r="O154" s="36"/>
      <c r="P154" s="36"/>
      <c r="Q154" s="36"/>
      <c r="R154" s="36"/>
      <c r="S154" s="36"/>
      <c r="T154" s="65"/>
      <c r="AT154" s="18" t="s">
        <v>135</v>
      </c>
      <c r="AU154" s="18" t="s">
        <v>78</v>
      </c>
    </row>
    <row r="155" spans="2:65" s="11" customFormat="1" ht="20.45" customHeight="1">
      <c r="B155" s="180"/>
      <c r="D155" s="177" t="s">
        <v>136</v>
      </c>
      <c r="E155" s="181" t="s">
        <v>3</v>
      </c>
      <c r="F155" s="182" t="s">
        <v>211</v>
      </c>
      <c r="H155" s="183" t="s">
        <v>3</v>
      </c>
      <c r="I155" s="184"/>
      <c r="L155" s="180"/>
      <c r="M155" s="185"/>
      <c r="N155" s="186"/>
      <c r="O155" s="186"/>
      <c r="P155" s="186"/>
      <c r="Q155" s="186"/>
      <c r="R155" s="186"/>
      <c r="S155" s="186"/>
      <c r="T155" s="187"/>
      <c r="AT155" s="183" t="s">
        <v>136</v>
      </c>
      <c r="AU155" s="183" t="s">
        <v>78</v>
      </c>
      <c r="AV155" s="11" t="s">
        <v>22</v>
      </c>
      <c r="AW155" s="11" t="s">
        <v>34</v>
      </c>
      <c r="AX155" s="11" t="s">
        <v>70</v>
      </c>
      <c r="AY155" s="183" t="s">
        <v>126</v>
      </c>
    </row>
    <row r="156" spans="2:65" s="12" customFormat="1" ht="20.45" customHeight="1">
      <c r="B156" s="188"/>
      <c r="D156" s="189" t="s">
        <v>136</v>
      </c>
      <c r="E156" s="190" t="s">
        <v>3</v>
      </c>
      <c r="F156" s="191" t="s">
        <v>212</v>
      </c>
      <c r="H156" s="192">
        <v>51.292999999999999</v>
      </c>
      <c r="I156" s="193"/>
      <c r="L156" s="188"/>
      <c r="M156" s="194"/>
      <c r="N156" s="195"/>
      <c r="O156" s="195"/>
      <c r="P156" s="195"/>
      <c r="Q156" s="195"/>
      <c r="R156" s="195"/>
      <c r="S156" s="195"/>
      <c r="T156" s="196"/>
      <c r="AT156" s="197" t="s">
        <v>136</v>
      </c>
      <c r="AU156" s="197" t="s">
        <v>78</v>
      </c>
      <c r="AV156" s="12" t="s">
        <v>78</v>
      </c>
      <c r="AW156" s="12" t="s">
        <v>34</v>
      </c>
      <c r="AX156" s="12" t="s">
        <v>22</v>
      </c>
      <c r="AY156" s="197" t="s">
        <v>126</v>
      </c>
    </row>
    <row r="157" spans="2:65" s="1" customFormat="1" ht="20.45" customHeight="1">
      <c r="B157" s="164"/>
      <c r="C157" s="165" t="s">
        <v>213</v>
      </c>
      <c r="D157" s="165" t="s">
        <v>128</v>
      </c>
      <c r="E157" s="166" t="s">
        <v>214</v>
      </c>
      <c r="F157" s="167" t="s">
        <v>215</v>
      </c>
      <c r="G157" s="168" t="s">
        <v>200</v>
      </c>
      <c r="H157" s="169">
        <v>0.498</v>
      </c>
      <c r="I157" s="170"/>
      <c r="J157" s="171">
        <f>ROUND(I157*H157,2)</f>
        <v>0</v>
      </c>
      <c r="K157" s="167" t="s">
        <v>132</v>
      </c>
      <c r="L157" s="35"/>
      <c r="M157" s="172" t="s">
        <v>3</v>
      </c>
      <c r="N157" s="173" t="s">
        <v>41</v>
      </c>
      <c r="O157" s="36"/>
      <c r="P157" s="174">
        <f>O157*H157</f>
        <v>0</v>
      </c>
      <c r="Q157" s="174">
        <v>1.05871</v>
      </c>
      <c r="R157" s="174">
        <f>Q157*H157</f>
        <v>0.52723757999999998</v>
      </c>
      <c r="S157" s="174">
        <v>0</v>
      </c>
      <c r="T157" s="175">
        <f>S157*H157</f>
        <v>0</v>
      </c>
      <c r="AR157" s="18" t="s">
        <v>133</v>
      </c>
      <c r="AT157" s="18" t="s">
        <v>128</v>
      </c>
      <c r="AU157" s="18" t="s">
        <v>78</v>
      </c>
      <c r="AY157" s="18" t="s">
        <v>126</v>
      </c>
      <c r="BE157" s="176">
        <f>IF(N157="základní",J157,0)</f>
        <v>0</v>
      </c>
      <c r="BF157" s="176">
        <f>IF(N157="snížená",J157,0)</f>
        <v>0</v>
      </c>
      <c r="BG157" s="176">
        <f>IF(N157="zákl. přenesená",J157,0)</f>
        <v>0</v>
      </c>
      <c r="BH157" s="176">
        <f>IF(N157="sníž. přenesená",J157,0)</f>
        <v>0</v>
      </c>
      <c r="BI157" s="176">
        <f>IF(N157="nulová",J157,0)</f>
        <v>0</v>
      </c>
      <c r="BJ157" s="18" t="s">
        <v>22</v>
      </c>
      <c r="BK157" s="176">
        <f>ROUND(I157*H157,2)</f>
        <v>0</v>
      </c>
      <c r="BL157" s="18" t="s">
        <v>133</v>
      </c>
      <c r="BM157" s="18" t="s">
        <v>216</v>
      </c>
    </row>
    <row r="158" spans="2:65" s="1" customFormat="1" ht="20.45" customHeight="1">
      <c r="B158" s="35"/>
      <c r="D158" s="177" t="s">
        <v>135</v>
      </c>
      <c r="F158" s="178" t="s">
        <v>215</v>
      </c>
      <c r="I158" s="179"/>
      <c r="L158" s="35"/>
      <c r="M158" s="64"/>
      <c r="N158" s="36"/>
      <c r="O158" s="36"/>
      <c r="P158" s="36"/>
      <c r="Q158" s="36"/>
      <c r="R158" s="36"/>
      <c r="S158" s="36"/>
      <c r="T158" s="65"/>
      <c r="AT158" s="18" t="s">
        <v>135</v>
      </c>
      <c r="AU158" s="18" t="s">
        <v>78</v>
      </c>
    </row>
    <row r="159" spans="2:65" s="11" customFormat="1" ht="20.45" customHeight="1">
      <c r="B159" s="180"/>
      <c r="D159" s="177" t="s">
        <v>136</v>
      </c>
      <c r="E159" s="181" t="s">
        <v>3</v>
      </c>
      <c r="F159" s="182" t="s">
        <v>217</v>
      </c>
      <c r="H159" s="183" t="s">
        <v>3</v>
      </c>
      <c r="I159" s="184"/>
      <c r="L159" s="180"/>
      <c r="M159" s="185"/>
      <c r="N159" s="186"/>
      <c r="O159" s="186"/>
      <c r="P159" s="186"/>
      <c r="Q159" s="186"/>
      <c r="R159" s="186"/>
      <c r="S159" s="186"/>
      <c r="T159" s="187"/>
      <c r="AT159" s="183" t="s">
        <v>136</v>
      </c>
      <c r="AU159" s="183" t="s">
        <v>78</v>
      </c>
      <c r="AV159" s="11" t="s">
        <v>22</v>
      </c>
      <c r="AW159" s="11" t="s">
        <v>34</v>
      </c>
      <c r="AX159" s="11" t="s">
        <v>70</v>
      </c>
      <c r="AY159" s="183" t="s">
        <v>126</v>
      </c>
    </row>
    <row r="160" spans="2:65" s="12" customFormat="1" ht="20.45" customHeight="1">
      <c r="B160" s="188"/>
      <c r="D160" s="177" t="s">
        <v>136</v>
      </c>
      <c r="E160" s="197" t="s">
        <v>3</v>
      </c>
      <c r="F160" s="198" t="s">
        <v>218</v>
      </c>
      <c r="H160" s="199">
        <v>0.253</v>
      </c>
      <c r="I160" s="193"/>
      <c r="L160" s="188"/>
      <c r="M160" s="194"/>
      <c r="N160" s="195"/>
      <c r="O160" s="195"/>
      <c r="P160" s="195"/>
      <c r="Q160" s="195"/>
      <c r="R160" s="195"/>
      <c r="S160" s="195"/>
      <c r="T160" s="196"/>
      <c r="AT160" s="197" t="s">
        <v>136</v>
      </c>
      <c r="AU160" s="197" t="s">
        <v>78</v>
      </c>
      <c r="AV160" s="12" t="s">
        <v>78</v>
      </c>
      <c r="AW160" s="12" t="s">
        <v>34</v>
      </c>
      <c r="AX160" s="12" t="s">
        <v>70</v>
      </c>
      <c r="AY160" s="197" t="s">
        <v>126</v>
      </c>
    </row>
    <row r="161" spans="2:65" s="11" customFormat="1" ht="20.45" customHeight="1">
      <c r="B161" s="180"/>
      <c r="D161" s="177" t="s">
        <v>136</v>
      </c>
      <c r="E161" s="181" t="s">
        <v>3</v>
      </c>
      <c r="F161" s="182" t="s">
        <v>219</v>
      </c>
      <c r="H161" s="183" t="s">
        <v>3</v>
      </c>
      <c r="I161" s="184"/>
      <c r="L161" s="180"/>
      <c r="M161" s="185"/>
      <c r="N161" s="186"/>
      <c r="O161" s="186"/>
      <c r="P161" s="186"/>
      <c r="Q161" s="186"/>
      <c r="R161" s="186"/>
      <c r="S161" s="186"/>
      <c r="T161" s="187"/>
      <c r="AT161" s="183" t="s">
        <v>136</v>
      </c>
      <c r="AU161" s="183" t="s">
        <v>78</v>
      </c>
      <c r="AV161" s="11" t="s">
        <v>22</v>
      </c>
      <c r="AW161" s="11" t="s">
        <v>34</v>
      </c>
      <c r="AX161" s="11" t="s">
        <v>70</v>
      </c>
      <c r="AY161" s="183" t="s">
        <v>126</v>
      </c>
    </row>
    <row r="162" spans="2:65" s="12" customFormat="1" ht="20.45" customHeight="1">
      <c r="B162" s="188"/>
      <c r="D162" s="177" t="s">
        <v>136</v>
      </c>
      <c r="E162" s="197" t="s">
        <v>3</v>
      </c>
      <c r="F162" s="198" t="s">
        <v>220</v>
      </c>
      <c r="H162" s="199">
        <v>0.245</v>
      </c>
      <c r="I162" s="193"/>
      <c r="L162" s="188"/>
      <c r="M162" s="194"/>
      <c r="N162" s="195"/>
      <c r="O162" s="195"/>
      <c r="P162" s="195"/>
      <c r="Q162" s="195"/>
      <c r="R162" s="195"/>
      <c r="S162" s="195"/>
      <c r="T162" s="196"/>
      <c r="AT162" s="197" t="s">
        <v>136</v>
      </c>
      <c r="AU162" s="197" t="s">
        <v>78</v>
      </c>
      <c r="AV162" s="12" t="s">
        <v>78</v>
      </c>
      <c r="AW162" s="12" t="s">
        <v>34</v>
      </c>
      <c r="AX162" s="12" t="s">
        <v>70</v>
      </c>
      <c r="AY162" s="197" t="s">
        <v>126</v>
      </c>
    </row>
    <row r="163" spans="2:65" s="13" customFormat="1" ht="20.45" customHeight="1">
      <c r="B163" s="200"/>
      <c r="D163" s="177" t="s">
        <v>136</v>
      </c>
      <c r="E163" s="209" t="s">
        <v>3</v>
      </c>
      <c r="F163" s="210" t="s">
        <v>153</v>
      </c>
      <c r="H163" s="211">
        <v>0.498</v>
      </c>
      <c r="I163" s="204"/>
      <c r="L163" s="200"/>
      <c r="M163" s="205"/>
      <c r="N163" s="206"/>
      <c r="O163" s="206"/>
      <c r="P163" s="206"/>
      <c r="Q163" s="206"/>
      <c r="R163" s="206"/>
      <c r="S163" s="206"/>
      <c r="T163" s="207"/>
      <c r="AT163" s="208" t="s">
        <v>136</v>
      </c>
      <c r="AU163" s="208" t="s">
        <v>78</v>
      </c>
      <c r="AV163" s="13" t="s">
        <v>133</v>
      </c>
      <c r="AW163" s="13" t="s">
        <v>34</v>
      </c>
      <c r="AX163" s="13" t="s">
        <v>22</v>
      </c>
      <c r="AY163" s="208" t="s">
        <v>126</v>
      </c>
    </row>
    <row r="164" spans="2:65" s="10" customFormat="1" ht="29.85" customHeight="1">
      <c r="B164" s="150"/>
      <c r="D164" s="161" t="s">
        <v>69</v>
      </c>
      <c r="E164" s="162" t="s">
        <v>144</v>
      </c>
      <c r="F164" s="162" t="s">
        <v>221</v>
      </c>
      <c r="I164" s="153"/>
      <c r="J164" s="163">
        <f>BK164</f>
        <v>0</v>
      </c>
      <c r="L164" s="150"/>
      <c r="M164" s="155"/>
      <c r="N164" s="156"/>
      <c r="O164" s="156"/>
      <c r="P164" s="157">
        <f>SUM(P165:P208)</f>
        <v>0</v>
      </c>
      <c r="Q164" s="156"/>
      <c r="R164" s="157">
        <f>SUM(R165:R208)</f>
        <v>68.619659730000009</v>
      </c>
      <c r="S164" s="156"/>
      <c r="T164" s="158">
        <f>SUM(T165:T208)</f>
        <v>0</v>
      </c>
      <c r="AR164" s="151" t="s">
        <v>22</v>
      </c>
      <c r="AT164" s="159" t="s">
        <v>69</v>
      </c>
      <c r="AU164" s="159" t="s">
        <v>22</v>
      </c>
      <c r="AY164" s="151" t="s">
        <v>126</v>
      </c>
      <c r="BK164" s="160">
        <f>SUM(BK165:BK208)</f>
        <v>0</v>
      </c>
    </row>
    <row r="165" spans="2:65" s="1" customFormat="1" ht="28.9" customHeight="1">
      <c r="B165" s="164"/>
      <c r="C165" s="165" t="s">
        <v>9</v>
      </c>
      <c r="D165" s="165" t="s">
        <v>128</v>
      </c>
      <c r="E165" s="166" t="s">
        <v>222</v>
      </c>
      <c r="F165" s="167" t="s">
        <v>223</v>
      </c>
      <c r="G165" s="168" t="s">
        <v>189</v>
      </c>
      <c r="H165" s="169">
        <v>18</v>
      </c>
      <c r="I165" s="170"/>
      <c r="J165" s="171">
        <f>ROUND(I165*H165,2)</f>
        <v>0</v>
      </c>
      <c r="K165" s="167" t="s">
        <v>132</v>
      </c>
      <c r="L165" s="35"/>
      <c r="M165" s="172" t="s">
        <v>3</v>
      </c>
      <c r="N165" s="173" t="s">
        <v>41</v>
      </c>
      <c r="O165" s="36"/>
      <c r="P165" s="174">
        <f>O165*H165</f>
        <v>0</v>
      </c>
      <c r="Q165" s="174">
        <v>0.67488999999999999</v>
      </c>
      <c r="R165" s="174">
        <f>Q165*H165</f>
        <v>12.148019999999999</v>
      </c>
      <c r="S165" s="174">
        <v>0</v>
      </c>
      <c r="T165" s="175">
        <f>S165*H165</f>
        <v>0</v>
      </c>
      <c r="AR165" s="18" t="s">
        <v>133</v>
      </c>
      <c r="AT165" s="18" t="s">
        <v>128</v>
      </c>
      <c r="AU165" s="18" t="s">
        <v>78</v>
      </c>
      <c r="AY165" s="18" t="s">
        <v>126</v>
      </c>
      <c r="BE165" s="176">
        <f>IF(N165="základní",J165,0)</f>
        <v>0</v>
      </c>
      <c r="BF165" s="176">
        <f>IF(N165="snížená",J165,0)</f>
        <v>0</v>
      </c>
      <c r="BG165" s="176">
        <f>IF(N165="zákl. přenesená",J165,0)</f>
        <v>0</v>
      </c>
      <c r="BH165" s="176">
        <f>IF(N165="sníž. přenesená",J165,0)</f>
        <v>0</v>
      </c>
      <c r="BI165" s="176">
        <f>IF(N165="nulová",J165,0)</f>
        <v>0</v>
      </c>
      <c r="BJ165" s="18" t="s">
        <v>22</v>
      </c>
      <c r="BK165" s="176">
        <f>ROUND(I165*H165,2)</f>
        <v>0</v>
      </c>
      <c r="BL165" s="18" t="s">
        <v>133</v>
      </c>
      <c r="BM165" s="18" t="s">
        <v>224</v>
      </c>
    </row>
    <row r="166" spans="2:65" s="1" customFormat="1" ht="28.9" customHeight="1">
      <c r="B166" s="35"/>
      <c r="D166" s="177" t="s">
        <v>135</v>
      </c>
      <c r="F166" s="178" t="s">
        <v>223</v>
      </c>
      <c r="I166" s="179"/>
      <c r="L166" s="35"/>
      <c r="M166" s="64"/>
      <c r="N166" s="36"/>
      <c r="O166" s="36"/>
      <c r="P166" s="36"/>
      <c r="Q166" s="36"/>
      <c r="R166" s="36"/>
      <c r="S166" s="36"/>
      <c r="T166" s="65"/>
      <c r="AT166" s="18" t="s">
        <v>135</v>
      </c>
      <c r="AU166" s="18" t="s">
        <v>78</v>
      </c>
    </row>
    <row r="167" spans="2:65" s="12" customFormat="1" ht="20.45" customHeight="1">
      <c r="B167" s="188"/>
      <c r="D167" s="189" t="s">
        <v>136</v>
      </c>
      <c r="E167" s="190" t="s">
        <v>3</v>
      </c>
      <c r="F167" s="191" t="s">
        <v>225</v>
      </c>
      <c r="H167" s="192">
        <v>18</v>
      </c>
      <c r="I167" s="193"/>
      <c r="L167" s="188"/>
      <c r="M167" s="194"/>
      <c r="N167" s="195"/>
      <c r="O167" s="195"/>
      <c r="P167" s="195"/>
      <c r="Q167" s="195"/>
      <c r="R167" s="195"/>
      <c r="S167" s="195"/>
      <c r="T167" s="196"/>
      <c r="AT167" s="197" t="s">
        <v>136</v>
      </c>
      <c r="AU167" s="197" t="s">
        <v>78</v>
      </c>
      <c r="AV167" s="12" t="s">
        <v>78</v>
      </c>
      <c r="AW167" s="12" t="s">
        <v>34</v>
      </c>
      <c r="AX167" s="12" t="s">
        <v>22</v>
      </c>
      <c r="AY167" s="197" t="s">
        <v>126</v>
      </c>
    </row>
    <row r="168" spans="2:65" s="1" customFormat="1" ht="20.45" customHeight="1">
      <c r="B168" s="164"/>
      <c r="C168" s="165" t="s">
        <v>226</v>
      </c>
      <c r="D168" s="165" t="s">
        <v>128</v>
      </c>
      <c r="E168" s="166" t="s">
        <v>227</v>
      </c>
      <c r="F168" s="167" t="s">
        <v>228</v>
      </c>
      <c r="G168" s="168" t="s">
        <v>200</v>
      </c>
      <c r="H168" s="169">
        <v>0.17799999999999999</v>
      </c>
      <c r="I168" s="170"/>
      <c r="J168" s="171">
        <f>ROUND(I168*H168,2)</f>
        <v>0</v>
      </c>
      <c r="K168" s="167" t="s">
        <v>132</v>
      </c>
      <c r="L168" s="35"/>
      <c r="M168" s="172" t="s">
        <v>3</v>
      </c>
      <c r="N168" s="173" t="s">
        <v>41</v>
      </c>
      <c r="O168" s="36"/>
      <c r="P168" s="174">
        <f>O168*H168</f>
        <v>0</v>
      </c>
      <c r="Q168" s="174">
        <v>1.04881</v>
      </c>
      <c r="R168" s="174">
        <f>Q168*H168</f>
        <v>0.18668817999999998</v>
      </c>
      <c r="S168" s="174">
        <v>0</v>
      </c>
      <c r="T168" s="175">
        <f>S168*H168</f>
        <v>0</v>
      </c>
      <c r="AR168" s="18" t="s">
        <v>133</v>
      </c>
      <c r="AT168" s="18" t="s">
        <v>128</v>
      </c>
      <c r="AU168" s="18" t="s">
        <v>78</v>
      </c>
      <c r="AY168" s="18" t="s">
        <v>126</v>
      </c>
      <c r="BE168" s="176">
        <f>IF(N168="základní",J168,0)</f>
        <v>0</v>
      </c>
      <c r="BF168" s="176">
        <f>IF(N168="snížená",J168,0)</f>
        <v>0</v>
      </c>
      <c r="BG168" s="176">
        <f>IF(N168="zákl. přenesená",J168,0)</f>
        <v>0</v>
      </c>
      <c r="BH168" s="176">
        <f>IF(N168="sníž. přenesená",J168,0)</f>
        <v>0</v>
      </c>
      <c r="BI168" s="176">
        <f>IF(N168="nulová",J168,0)</f>
        <v>0</v>
      </c>
      <c r="BJ168" s="18" t="s">
        <v>22</v>
      </c>
      <c r="BK168" s="176">
        <f>ROUND(I168*H168,2)</f>
        <v>0</v>
      </c>
      <c r="BL168" s="18" t="s">
        <v>133</v>
      </c>
      <c r="BM168" s="18" t="s">
        <v>229</v>
      </c>
    </row>
    <row r="169" spans="2:65" s="12" customFormat="1" ht="20.45" customHeight="1">
      <c r="B169" s="188"/>
      <c r="D169" s="189" t="s">
        <v>136</v>
      </c>
      <c r="E169" s="190" t="s">
        <v>3</v>
      </c>
      <c r="F169" s="191" t="s">
        <v>230</v>
      </c>
      <c r="H169" s="192">
        <v>0.17799999999999999</v>
      </c>
      <c r="I169" s="193"/>
      <c r="L169" s="188"/>
      <c r="M169" s="194"/>
      <c r="N169" s="195"/>
      <c r="O169" s="195"/>
      <c r="P169" s="195"/>
      <c r="Q169" s="195"/>
      <c r="R169" s="195"/>
      <c r="S169" s="195"/>
      <c r="T169" s="196"/>
      <c r="AT169" s="197" t="s">
        <v>136</v>
      </c>
      <c r="AU169" s="197" t="s">
        <v>78</v>
      </c>
      <c r="AV169" s="12" t="s">
        <v>78</v>
      </c>
      <c r="AW169" s="12" t="s">
        <v>34</v>
      </c>
      <c r="AX169" s="12" t="s">
        <v>22</v>
      </c>
      <c r="AY169" s="197" t="s">
        <v>126</v>
      </c>
    </row>
    <row r="170" spans="2:65" s="1" customFormat="1" ht="28.9" customHeight="1">
      <c r="B170" s="164"/>
      <c r="C170" s="165" t="s">
        <v>231</v>
      </c>
      <c r="D170" s="165" t="s">
        <v>128</v>
      </c>
      <c r="E170" s="166" t="s">
        <v>232</v>
      </c>
      <c r="F170" s="167" t="s">
        <v>233</v>
      </c>
      <c r="G170" s="168" t="s">
        <v>189</v>
      </c>
      <c r="H170" s="169">
        <v>176.05</v>
      </c>
      <c r="I170" s="170"/>
      <c r="J170" s="171">
        <f>ROUND(I170*H170,2)</f>
        <v>0</v>
      </c>
      <c r="K170" s="167" t="s">
        <v>132</v>
      </c>
      <c r="L170" s="35"/>
      <c r="M170" s="172" t="s">
        <v>3</v>
      </c>
      <c r="N170" s="173" t="s">
        <v>41</v>
      </c>
      <c r="O170" s="36"/>
      <c r="P170" s="174">
        <f>O170*H170</f>
        <v>0</v>
      </c>
      <c r="Q170" s="174">
        <v>0.20241000000000001</v>
      </c>
      <c r="R170" s="174">
        <f>Q170*H170</f>
        <v>35.634280500000003</v>
      </c>
      <c r="S170" s="174">
        <v>0</v>
      </c>
      <c r="T170" s="175">
        <f>S170*H170</f>
        <v>0</v>
      </c>
      <c r="AR170" s="18" t="s">
        <v>133</v>
      </c>
      <c r="AT170" s="18" t="s">
        <v>128</v>
      </c>
      <c r="AU170" s="18" t="s">
        <v>78</v>
      </c>
      <c r="AY170" s="18" t="s">
        <v>126</v>
      </c>
      <c r="BE170" s="176">
        <f>IF(N170="základní",J170,0)</f>
        <v>0</v>
      </c>
      <c r="BF170" s="176">
        <f>IF(N170="snížená",J170,0)</f>
        <v>0</v>
      </c>
      <c r="BG170" s="176">
        <f>IF(N170="zákl. přenesená",J170,0)</f>
        <v>0</v>
      </c>
      <c r="BH170" s="176">
        <f>IF(N170="sníž. přenesená",J170,0)</f>
        <v>0</v>
      </c>
      <c r="BI170" s="176">
        <f>IF(N170="nulová",J170,0)</f>
        <v>0</v>
      </c>
      <c r="BJ170" s="18" t="s">
        <v>22</v>
      </c>
      <c r="BK170" s="176">
        <f>ROUND(I170*H170,2)</f>
        <v>0</v>
      </c>
      <c r="BL170" s="18" t="s">
        <v>133</v>
      </c>
      <c r="BM170" s="18" t="s">
        <v>234</v>
      </c>
    </row>
    <row r="171" spans="2:65" s="1" customFormat="1" ht="28.9" customHeight="1">
      <c r="B171" s="35"/>
      <c r="D171" s="177" t="s">
        <v>135</v>
      </c>
      <c r="F171" s="178" t="s">
        <v>233</v>
      </c>
      <c r="I171" s="179"/>
      <c r="L171" s="35"/>
      <c r="M171" s="64"/>
      <c r="N171" s="36"/>
      <c r="O171" s="36"/>
      <c r="P171" s="36"/>
      <c r="Q171" s="36"/>
      <c r="R171" s="36"/>
      <c r="S171" s="36"/>
      <c r="T171" s="65"/>
      <c r="AT171" s="18" t="s">
        <v>135</v>
      </c>
      <c r="AU171" s="18" t="s">
        <v>78</v>
      </c>
    </row>
    <row r="172" spans="2:65" s="11" customFormat="1" ht="20.45" customHeight="1">
      <c r="B172" s="180"/>
      <c r="D172" s="177" t="s">
        <v>136</v>
      </c>
      <c r="E172" s="181" t="s">
        <v>3</v>
      </c>
      <c r="F172" s="182" t="s">
        <v>235</v>
      </c>
      <c r="H172" s="183" t="s">
        <v>3</v>
      </c>
      <c r="I172" s="184"/>
      <c r="L172" s="180"/>
      <c r="M172" s="185"/>
      <c r="N172" s="186"/>
      <c r="O172" s="186"/>
      <c r="P172" s="186"/>
      <c r="Q172" s="186"/>
      <c r="R172" s="186"/>
      <c r="S172" s="186"/>
      <c r="T172" s="187"/>
      <c r="AT172" s="183" t="s">
        <v>136</v>
      </c>
      <c r="AU172" s="183" t="s">
        <v>78</v>
      </c>
      <c r="AV172" s="11" t="s">
        <v>22</v>
      </c>
      <c r="AW172" s="11" t="s">
        <v>34</v>
      </c>
      <c r="AX172" s="11" t="s">
        <v>70</v>
      </c>
      <c r="AY172" s="183" t="s">
        <v>126</v>
      </c>
    </row>
    <row r="173" spans="2:65" s="12" customFormat="1" ht="20.45" customHeight="1">
      <c r="B173" s="188"/>
      <c r="D173" s="177" t="s">
        <v>136</v>
      </c>
      <c r="E173" s="197" t="s">
        <v>3</v>
      </c>
      <c r="F173" s="198" t="s">
        <v>236</v>
      </c>
      <c r="H173" s="199">
        <v>9.8000000000000007</v>
      </c>
      <c r="I173" s="193"/>
      <c r="L173" s="188"/>
      <c r="M173" s="194"/>
      <c r="N173" s="195"/>
      <c r="O173" s="195"/>
      <c r="P173" s="195"/>
      <c r="Q173" s="195"/>
      <c r="R173" s="195"/>
      <c r="S173" s="195"/>
      <c r="T173" s="196"/>
      <c r="AT173" s="197" t="s">
        <v>136</v>
      </c>
      <c r="AU173" s="197" t="s">
        <v>78</v>
      </c>
      <c r="AV173" s="12" t="s">
        <v>78</v>
      </c>
      <c r="AW173" s="12" t="s">
        <v>34</v>
      </c>
      <c r="AX173" s="12" t="s">
        <v>70</v>
      </c>
      <c r="AY173" s="197" t="s">
        <v>126</v>
      </c>
    </row>
    <row r="174" spans="2:65" s="12" customFormat="1" ht="20.45" customHeight="1">
      <c r="B174" s="188"/>
      <c r="D174" s="177" t="s">
        <v>136</v>
      </c>
      <c r="E174" s="197" t="s">
        <v>3</v>
      </c>
      <c r="F174" s="198" t="s">
        <v>237</v>
      </c>
      <c r="H174" s="199">
        <v>9</v>
      </c>
      <c r="I174" s="193"/>
      <c r="L174" s="188"/>
      <c r="M174" s="194"/>
      <c r="N174" s="195"/>
      <c r="O174" s="195"/>
      <c r="P174" s="195"/>
      <c r="Q174" s="195"/>
      <c r="R174" s="195"/>
      <c r="S174" s="195"/>
      <c r="T174" s="196"/>
      <c r="AT174" s="197" t="s">
        <v>136</v>
      </c>
      <c r="AU174" s="197" t="s">
        <v>78</v>
      </c>
      <c r="AV174" s="12" t="s">
        <v>78</v>
      </c>
      <c r="AW174" s="12" t="s">
        <v>34</v>
      </c>
      <c r="AX174" s="12" t="s">
        <v>70</v>
      </c>
      <c r="AY174" s="197" t="s">
        <v>126</v>
      </c>
    </row>
    <row r="175" spans="2:65" s="12" customFormat="1" ht="20.45" customHeight="1">
      <c r="B175" s="188"/>
      <c r="D175" s="177" t="s">
        <v>136</v>
      </c>
      <c r="E175" s="197" t="s">
        <v>3</v>
      </c>
      <c r="F175" s="198" t="s">
        <v>238</v>
      </c>
      <c r="H175" s="199">
        <v>23.4</v>
      </c>
      <c r="I175" s="193"/>
      <c r="L175" s="188"/>
      <c r="M175" s="194"/>
      <c r="N175" s="195"/>
      <c r="O175" s="195"/>
      <c r="P175" s="195"/>
      <c r="Q175" s="195"/>
      <c r="R175" s="195"/>
      <c r="S175" s="195"/>
      <c r="T175" s="196"/>
      <c r="AT175" s="197" t="s">
        <v>136</v>
      </c>
      <c r="AU175" s="197" t="s">
        <v>78</v>
      </c>
      <c r="AV175" s="12" t="s">
        <v>78</v>
      </c>
      <c r="AW175" s="12" t="s">
        <v>34</v>
      </c>
      <c r="AX175" s="12" t="s">
        <v>70</v>
      </c>
      <c r="AY175" s="197" t="s">
        <v>126</v>
      </c>
    </row>
    <row r="176" spans="2:65" s="11" customFormat="1" ht="20.45" customHeight="1">
      <c r="B176" s="180"/>
      <c r="D176" s="177" t="s">
        <v>136</v>
      </c>
      <c r="E176" s="181" t="s">
        <v>3</v>
      </c>
      <c r="F176" s="182" t="s">
        <v>239</v>
      </c>
      <c r="H176" s="183" t="s">
        <v>3</v>
      </c>
      <c r="I176" s="184"/>
      <c r="L176" s="180"/>
      <c r="M176" s="185"/>
      <c r="N176" s="186"/>
      <c r="O176" s="186"/>
      <c r="P176" s="186"/>
      <c r="Q176" s="186"/>
      <c r="R176" s="186"/>
      <c r="S176" s="186"/>
      <c r="T176" s="187"/>
      <c r="AT176" s="183" t="s">
        <v>136</v>
      </c>
      <c r="AU176" s="183" t="s">
        <v>78</v>
      </c>
      <c r="AV176" s="11" t="s">
        <v>22</v>
      </c>
      <c r="AW176" s="11" t="s">
        <v>34</v>
      </c>
      <c r="AX176" s="11" t="s">
        <v>70</v>
      </c>
      <c r="AY176" s="183" t="s">
        <v>126</v>
      </c>
    </row>
    <row r="177" spans="2:65" s="12" customFormat="1" ht="20.45" customHeight="1">
      <c r="B177" s="188"/>
      <c r="D177" s="177" t="s">
        <v>136</v>
      </c>
      <c r="E177" s="197" t="s">
        <v>3</v>
      </c>
      <c r="F177" s="198" t="s">
        <v>240</v>
      </c>
      <c r="H177" s="199">
        <v>116.09</v>
      </c>
      <c r="I177" s="193"/>
      <c r="L177" s="188"/>
      <c r="M177" s="194"/>
      <c r="N177" s="195"/>
      <c r="O177" s="195"/>
      <c r="P177" s="195"/>
      <c r="Q177" s="195"/>
      <c r="R177" s="195"/>
      <c r="S177" s="195"/>
      <c r="T177" s="196"/>
      <c r="AT177" s="197" t="s">
        <v>136</v>
      </c>
      <c r="AU177" s="197" t="s">
        <v>78</v>
      </c>
      <c r="AV177" s="12" t="s">
        <v>78</v>
      </c>
      <c r="AW177" s="12" t="s">
        <v>34</v>
      </c>
      <c r="AX177" s="12" t="s">
        <v>70</v>
      </c>
      <c r="AY177" s="197" t="s">
        <v>126</v>
      </c>
    </row>
    <row r="178" spans="2:65" s="12" customFormat="1" ht="20.45" customHeight="1">
      <c r="B178" s="188"/>
      <c r="D178" s="177" t="s">
        <v>136</v>
      </c>
      <c r="E178" s="197" t="s">
        <v>3</v>
      </c>
      <c r="F178" s="198" t="s">
        <v>241</v>
      </c>
      <c r="H178" s="199">
        <v>17.760000000000002</v>
      </c>
      <c r="I178" s="193"/>
      <c r="L178" s="188"/>
      <c r="M178" s="194"/>
      <c r="N178" s="195"/>
      <c r="O178" s="195"/>
      <c r="P178" s="195"/>
      <c r="Q178" s="195"/>
      <c r="R178" s="195"/>
      <c r="S178" s="195"/>
      <c r="T178" s="196"/>
      <c r="AT178" s="197" t="s">
        <v>136</v>
      </c>
      <c r="AU178" s="197" t="s">
        <v>78</v>
      </c>
      <c r="AV178" s="12" t="s">
        <v>78</v>
      </c>
      <c r="AW178" s="12" t="s">
        <v>34</v>
      </c>
      <c r="AX178" s="12" t="s">
        <v>70</v>
      </c>
      <c r="AY178" s="197" t="s">
        <v>126</v>
      </c>
    </row>
    <row r="179" spans="2:65" s="12" customFormat="1" ht="20.45" customHeight="1">
      <c r="B179" s="188"/>
      <c r="D179" s="177" t="s">
        <v>136</v>
      </c>
      <c r="E179" s="197" t="s">
        <v>3</v>
      </c>
      <c r="F179" s="198" t="s">
        <v>3</v>
      </c>
      <c r="H179" s="199">
        <v>0</v>
      </c>
      <c r="I179" s="193"/>
      <c r="L179" s="188"/>
      <c r="M179" s="194"/>
      <c r="N179" s="195"/>
      <c r="O179" s="195"/>
      <c r="P179" s="195"/>
      <c r="Q179" s="195"/>
      <c r="R179" s="195"/>
      <c r="S179" s="195"/>
      <c r="T179" s="196"/>
      <c r="AT179" s="197" t="s">
        <v>136</v>
      </c>
      <c r="AU179" s="197" t="s">
        <v>78</v>
      </c>
      <c r="AV179" s="12" t="s">
        <v>78</v>
      </c>
      <c r="AW179" s="12" t="s">
        <v>34</v>
      </c>
      <c r="AX179" s="12" t="s">
        <v>70</v>
      </c>
      <c r="AY179" s="197" t="s">
        <v>126</v>
      </c>
    </row>
    <row r="180" spans="2:65" s="13" customFormat="1" ht="20.45" customHeight="1">
      <c r="B180" s="200"/>
      <c r="D180" s="189" t="s">
        <v>136</v>
      </c>
      <c r="E180" s="201" t="s">
        <v>3</v>
      </c>
      <c r="F180" s="202" t="s">
        <v>153</v>
      </c>
      <c r="H180" s="203">
        <v>176.05</v>
      </c>
      <c r="I180" s="204"/>
      <c r="L180" s="200"/>
      <c r="M180" s="205"/>
      <c r="N180" s="206"/>
      <c r="O180" s="206"/>
      <c r="P180" s="206"/>
      <c r="Q180" s="206"/>
      <c r="R180" s="206"/>
      <c r="S180" s="206"/>
      <c r="T180" s="207"/>
      <c r="AT180" s="208" t="s">
        <v>136</v>
      </c>
      <c r="AU180" s="208" t="s">
        <v>78</v>
      </c>
      <c r="AV180" s="13" t="s">
        <v>133</v>
      </c>
      <c r="AW180" s="13" t="s">
        <v>34</v>
      </c>
      <c r="AX180" s="13" t="s">
        <v>22</v>
      </c>
      <c r="AY180" s="208" t="s">
        <v>126</v>
      </c>
    </row>
    <row r="181" spans="2:65" s="1" customFormat="1" ht="28.9" customHeight="1">
      <c r="B181" s="164"/>
      <c r="C181" s="165" t="s">
        <v>242</v>
      </c>
      <c r="D181" s="165" t="s">
        <v>128</v>
      </c>
      <c r="E181" s="166" t="s">
        <v>243</v>
      </c>
      <c r="F181" s="167" t="s">
        <v>244</v>
      </c>
      <c r="G181" s="168" t="s">
        <v>189</v>
      </c>
      <c r="H181" s="169">
        <v>67.224999999999994</v>
      </c>
      <c r="I181" s="170"/>
      <c r="J181" s="171">
        <f>ROUND(I181*H181,2)</f>
        <v>0</v>
      </c>
      <c r="K181" s="167" t="s">
        <v>132</v>
      </c>
      <c r="L181" s="35"/>
      <c r="M181" s="172" t="s">
        <v>3</v>
      </c>
      <c r="N181" s="173" t="s">
        <v>41</v>
      </c>
      <c r="O181" s="36"/>
      <c r="P181" s="174">
        <f>O181*H181</f>
        <v>0</v>
      </c>
      <c r="Q181" s="174">
        <v>0.26556999999999997</v>
      </c>
      <c r="R181" s="174">
        <f>Q181*H181</f>
        <v>17.852943249999996</v>
      </c>
      <c r="S181" s="174">
        <v>0</v>
      </c>
      <c r="T181" s="175">
        <f>S181*H181</f>
        <v>0</v>
      </c>
      <c r="AR181" s="18" t="s">
        <v>133</v>
      </c>
      <c r="AT181" s="18" t="s">
        <v>128</v>
      </c>
      <c r="AU181" s="18" t="s">
        <v>78</v>
      </c>
      <c r="AY181" s="18" t="s">
        <v>126</v>
      </c>
      <c r="BE181" s="176">
        <f>IF(N181="základní",J181,0)</f>
        <v>0</v>
      </c>
      <c r="BF181" s="176">
        <f>IF(N181="snížená",J181,0)</f>
        <v>0</v>
      </c>
      <c r="BG181" s="176">
        <f>IF(N181="zákl. přenesená",J181,0)</f>
        <v>0</v>
      </c>
      <c r="BH181" s="176">
        <f>IF(N181="sníž. přenesená",J181,0)</f>
        <v>0</v>
      </c>
      <c r="BI181" s="176">
        <f>IF(N181="nulová",J181,0)</f>
        <v>0</v>
      </c>
      <c r="BJ181" s="18" t="s">
        <v>22</v>
      </c>
      <c r="BK181" s="176">
        <f>ROUND(I181*H181,2)</f>
        <v>0</v>
      </c>
      <c r="BL181" s="18" t="s">
        <v>133</v>
      </c>
      <c r="BM181" s="18" t="s">
        <v>245</v>
      </c>
    </row>
    <row r="182" spans="2:65" s="1" customFormat="1" ht="28.9" customHeight="1">
      <c r="B182" s="35"/>
      <c r="D182" s="177" t="s">
        <v>135</v>
      </c>
      <c r="F182" s="178" t="s">
        <v>244</v>
      </c>
      <c r="I182" s="179"/>
      <c r="L182" s="35"/>
      <c r="M182" s="64"/>
      <c r="N182" s="36"/>
      <c r="O182" s="36"/>
      <c r="P182" s="36"/>
      <c r="Q182" s="36"/>
      <c r="R182" s="36"/>
      <c r="S182" s="36"/>
      <c r="T182" s="65"/>
      <c r="AT182" s="18" t="s">
        <v>135</v>
      </c>
      <c r="AU182" s="18" t="s">
        <v>78</v>
      </c>
    </row>
    <row r="183" spans="2:65" s="11" customFormat="1" ht="20.45" customHeight="1">
      <c r="B183" s="180"/>
      <c r="D183" s="177" t="s">
        <v>136</v>
      </c>
      <c r="E183" s="181" t="s">
        <v>3</v>
      </c>
      <c r="F183" s="182" t="s">
        <v>235</v>
      </c>
      <c r="H183" s="183" t="s">
        <v>3</v>
      </c>
      <c r="I183" s="184"/>
      <c r="L183" s="180"/>
      <c r="M183" s="185"/>
      <c r="N183" s="186"/>
      <c r="O183" s="186"/>
      <c r="P183" s="186"/>
      <c r="Q183" s="186"/>
      <c r="R183" s="186"/>
      <c r="S183" s="186"/>
      <c r="T183" s="187"/>
      <c r="AT183" s="183" t="s">
        <v>136</v>
      </c>
      <c r="AU183" s="183" t="s">
        <v>78</v>
      </c>
      <c r="AV183" s="11" t="s">
        <v>22</v>
      </c>
      <c r="AW183" s="11" t="s">
        <v>34</v>
      </c>
      <c r="AX183" s="11" t="s">
        <v>70</v>
      </c>
      <c r="AY183" s="183" t="s">
        <v>126</v>
      </c>
    </row>
    <row r="184" spans="2:65" s="12" customFormat="1" ht="20.45" customHeight="1">
      <c r="B184" s="188"/>
      <c r="D184" s="189" t="s">
        <v>136</v>
      </c>
      <c r="E184" s="190" t="s">
        <v>3</v>
      </c>
      <c r="F184" s="191" t="s">
        <v>246</v>
      </c>
      <c r="H184" s="192">
        <v>67.224999999999994</v>
      </c>
      <c r="I184" s="193"/>
      <c r="L184" s="188"/>
      <c r="M184" s="194"/>
      <c r="N184" s="195"/>
      <c r="O184" s="195"/>
      <c r="P184" s="195"/>
      <c r="Q184" s="195"/>
      <c r="R184" s="195"/>
      <c r="S184" s="195"/>
      <c r="T184" s="196"/>
      <c r="AT184" s="197" t="s">
        <v>136</v>
      </c>
      <c r="AU184" s="197" t="s">
        <v>78</v>
      </c>
      <c r="AV184" s="12" t="s">
        <v>78</v>
      </c>
      <c r="AW184" s="12" t="s">
        <v>34</v>
      </c>
      <c r="AX184" s="12" t="s">
        <v>22</v>
      </c>
      <c r="AY184" s="197" t="s">
        <v>126</v>
      </c>
    </row>
    <row r="185" spans="2:65" s="1" customFormat="1" ht="20.45" customHeight="1">
      <c r="B185" s="164"/>
      <c r="C185" s="165" t="s">
        <v>247</v>
      </c>
      <c r="D185" s="165" t="s">
        <v>128</v>
      </c>
      <c r="E185" s="166" t="s">
        <v>248</v>
      </c>
      <c r="F185" s="167" t="s">
        <v>249</v>
      </c>
      <c r="G185" s="168" t="s">
        <v>250</v>
      </c>
      <c r="H185" s="169">
        <v>1</v>
      </c>
      <c r="I185" s="170"/>
      <c r="J185" s="171">
        <f>ROUND(I185*H185,2)</f>
        <v>0</v>
      </c>
      <c r="K185" s="167" t="s">
        <v>132</v>
      </c>
      <c r="L185" s="35"/>
      <c r="M185" s="172" t="s">
        <v>3</v>
      </c>
      <c r="N185" s="173" t="s">
        <v>41</v>
      </c>
      <c r="O185" s="36"/>
      <c r="P185" s="174">
        <f>O185*H185</f>
        <v>0</v>
      </c>
      <c r="Q185" s="174">
        <v>1.8280000000000001E-2</v>
      </c>
      <c r="R185" s="174">
        <f>Q185*H185</f>
        <v>1.8280000000000001E-2</v>
      </c>
      <c r="S185" s="174">
        <v>0</v>
      </c>
      <c r="T185" s="175">
        <f>S185*H185</f>
        <v>0</v>
      </c>
      <c r="AR185" s="18" t="s">
        <v>133</v>
      </c>
      <c r="AT185" s="18" t="s">
        <v>128</v>
      </c>
      <c r="AU185" s="18" t="s">
        <v>78</v>
      </c>
      <c r="AY185" s="18" t="s">
        <v>126</v>
      </c>
      <c r="BE185" s="176">
        <f>IF(N185="základní",J185,0)</f>
        <v>0</v>
      </c>
      <c r="BF185" s="176">
        <f>IF(N185="snížená",J185,0)</f>
        <v>0</v>
      </c>
      <c r="BG185" s="176">
        <f>IF(N185="zákl. přenesená",J185,0)</f>
        <v>0</v>
      </c>
      <c r="BH185" s="176">
        <f>IF(N185="sníž. přenesená",J185,0)</f>
        <v>0</v>
      </c>
      <c r="BI185" s="176">
        <f>IF(N185="nulová",J185,0)</f>
        <v>0</v>
      </c>
      <c r="BJ185" s="18" t="s">
        <v>22</v>
      </c>
      <c r="BK185" s="176">
        <f>ROUND(I185*H185,2)</f>
        <v>0</v>
      </c>
      <c r="BL185" s="18" t="s">
        <v>133</v>
      </c>
      <c r="BM185" s="18" t="s">
        <v>251</v>
      </c>
    </row>
    <row r="186" spans="2:65" s="1" customFormat="1" ht="20.45" customHeight="1">
      <c r="B186" s="35"/>
      <c r="D186" s="177" t="s">
        <v>135</v>
      </c>
      <c r="F186" s="178" t="s">
        <v>249</v>
      </c>
      <c r="I186" s="179"/>
      <c r="L186" s="35"/>
      <c r="M186" s="64"/>
      <c r="N186" s="36"/>
      <c r="O186" s="36"/>
      <c r="P186" s="36"/>
      <c r="Q186" s="36"/>
      <c r="R186" s="36"/>
      <c r="S186" s="36"/>
      <c r="T186" s="65"/>
      <c r="AT186" s="18" t="s">
        <v>135</v>
      </c>
      <c r="AU186" s="18" t="s">
        <v>78</v>
      </c>
    </row>
    <row r="187" spans="2:65" s="12" customFormat="1" ht="20.45" customHeight="1">
      <c r="B187" s="188"/>
      <c r="D187" s="189" t="s">
        <v>136</v>
      </c>
      <c r="E187" s="190" t="s">
        <v>3</v>
      </c>
      <c r="F187" s="191" t="s">
        <v>22</v>
      </c>
      <c r="H187" s="192">
        <v>1</v>
      </c>
      <c r="I187" s="193"/>
      <c r="L187" s="188"/>
      <c r="M187" s="194"/>
      <c r="N187" s="195"/>
      <c r="O187" s="195"/>
      <c r="P187" s="195"/>
      <c r="Q187" s="195"/>
      <c r="R187" s="195"/>
      <c r="S187" s="195"/>
      <c r="T187" s="196"/>
      <c r="AT187" s="197" t="s">
        <v>136</v>
      </c>
      <c r="AU187" s="197" t="s">
        <v>78</v>
      </c>
      <c r="AV187" s="12" t="s">
        <v>78</v>
      </c>
      <c r="AW187" s="12" t="s">
        <v>34</v>
      </c>
      <c r="AX187" s="12" t="s">
        <v>22</v>
      </c>
      <c r="AY187" s="197" t="s">
        <v>126</v>
      </c>
    </row>
    <row r="188" spans="2:65" s="1" customFormat="1" ht="20.45" customHeight="1">
      <c r="B188" s="164"/>
      <c r="C188" s="165" t="s">
        <v>252</v>
      </c>
      <c r="D188" s="165" t="s">
        <v>128</v>
      </c>
      <c r="E188" s="166" t="s">
        <v>253</v>
      </c>
      <c r="F188" s="167" t="s">
        <v>254</v>
      </c>
      <c r="G188" s="168" t="s">
        <v>250</v>
      </c>
      <c r="H188" s="169">
        <v>4</v>
      </c>
      <c r="I188" s="170"/>
      <c r="J188" s="171">
        <f>ROUND(I188*H188,2)</f>
        <v>0</v>
      </c>
      <c r="K188" s="167" t="s">
        <v>132</v>
      </c>
      <c r="L188" s="35"/>
      <c r="M188" s="172" t="s">
        <v>3</v>
      </c>
      <c r="N188" s="173" t="s">
        <v>41</v>
      </c>
      <c r="O188" s="36"/>
      <c r="P188" s="174">
        <f>O188*H188</f>
        <v>0</v>
      </c>
      <c r="Q188" s="174">
        <v>4.6449999999999998E-2</v>
      </c>
      <c r="R188" s="174">
        <f>Q188*H188</f>
        <v>0.18579999999999999</v>
      </c>
      <c r="S188" s="174">
        <v>0</v>
      </c>
      <c r="T188" s="175">
        <f>S188*H188</f>
        <v>0</v>
      </c>
      <c r="AR188" s="18" t="s">
        <v>133</v>
      </c>
      <c r="AT188" s="18" t="s">
        <v>128</v>
      </c>
      <c r="AU188" s="18" t="s">
        <v>78</v>
      </c>
      <c r="AY188" s="18" t="s">
        <v>126</v>
      </c>
      <c r="BE188" s="176">
        <f>IF(N188="základní",J188,0)</f>
        <v>0</v>
      </c>
      <c r="BF188" s="176">
        <f>IF(N188="snížená",J188,0)</f>
        <v>0</v>
      </c>
      <c r="BG188" s="176">
        <f>IF(N188="zákl. přenesená",J188,0)</f>
        <v>0</v>
      </c>
      <c r="BH188" s="176">
        <f>IF(N188="sníž. přenesená",J188,0)</f>
        <v>0</v>
      </c>
      <c r="BI188" s="176">
        <f>IF(N188="nulová",J188,0)</f>
        <v>0</v>
      </c>
      <c r="BJ188" s="18" t="s">
        <v>22</v>
      </c>
      <c r="BK188" s="176">
        <f>ROUND(I188*H188,2)</f>
        <v>0</v>
      </c>
      <c r="BL188" s="18" t="s">
        <v>133</v>
      </c>
      <c r="BM188" s="18" t="s">
        <v>255</v>
      </c>
    </row>
    <row r="189" spans="2:65" s="1" customFormat="1" ht="20.45" customHeight="1">
      <c r="B189" s="35"/>
      <c r="D189" s="189" t="s">
        <v>135</v>
      </c>
      <c r="F189" s="212" t="s">
        <v>254</v>
      </c>
      <c r="I189" s="179"/>
      <c r="L189" s="35"/>
      <c r="M189" s="64"/>
      <c r="N189" s="36"/>
      <c r="O189" s="36"/>
      <c r="P189" s="36"/>
      <c r="Q189" s="36"/>
      <c r="R189" s="36"/>
      <c r="S189" s="36"/>
      <c r="T189" s="65"/>
      <c r="AT189" s="18" t="s">
        <v>135</v>
      </c>
      <c r="AU189" s="18" t="s">
        <v>78</v>
      </c>
    </row>
    <row r="190" spans="2:65" s="1" customFormat="1" ht="20.45" customHeight="1">
      <c r="B190" s="164"/>
      <c r="C190" s="165" t="s">
        <v>8</v>
      </c>
      <c r="D190" s="165" t="s">
        <v>128</v>
      </c>
      <c r="E190" s="166" t="s">
        <v>256</v>
      </c>
      <c r="F190" s="167" t="s">
        <v>257</v>
      </c>
      <c r="G190" s="168" t="s">
        <v>250</v>
      </c>
      <c r="H190" s="169">
        <v>4</v>
      </c>
      <c r="I190" s="170"/>
      <c r="J190" s="171">
        <f>ROUND(I190*H190,2)</f>
        <v>0</v>
      </c>
      <c r="K190" s="167" t="s">
        <v>132</v>
      </c>
      <c r="L190" s="35"/>
      <c r="M190" s="172" t="s">
        <v>3</v>
      </c>
      <c r="N190" s="173" t="s">
        <v>41</v>
      </c>
      <c r="O190" s="36"/>
      <c r="P190" s="174">
        <f>O190*H190</f>
        <v>0</v>
      </c>
      <c r="Q190" s="174">
        <v>6.4810000000000006E-2</v>
      </c>
      <c r="R190" s="174">
        <f>Q190*H190</f>
        <v>0.25924000000000003</v>
      </c>
      <c r="S190" s="174">
        <v>0</v>
      </c>
      <c r="T190" s="175">
        <f>S190*H190</f>
        <v>0</v>
      </c>
      <c r="AR190" s="18" t="s">
        <v>133</v>
      </c>
      <c r="AT190" s="18" t="s">
        <v>128</v>
      </c>
      <c r="AU190" s="18" t="s">
        <v>78</v>
      </c>
      <c r="AY190" s="18" t="s">
        <v>126</v>
      </c>
      <c r="BE190" s="176">
        <f>IF(N190="základní",J190,0)</f>
        <v>0</v>
      </c>
      <c r="BF190" s="176">
        <f>IF(N190="snížená",J190,0)</f>
        <v>0</v>
      </c>
      <c r="BG190" s="176">
        <f>IF(N190="zákl. přenesená",J190,0)</f>
        <v>0</v>
      </c>
      <c r="BH190" s="176">
        <f>IF(N190="sníž. přenesená",J190,0)</f>
        <v>0</v>
      </c>
      <c r="BI190" s="176">
        <f>IF(N190="nulová",J190,0)</f>
        <v>0</v>
      </c>
      <c r="BJ190" s="18" t="s">
        <v>22</v>
      </c>
      <c r="BK190" s="176">
        <f>ROUND(I190*H190,2)</f>
        <v>0</v>
      </c>
      <c r="BL190" s="18" t="s">
        <v>133</v>
      </c>
      <c r="BM190" s="18" t="s">
        <v>258</v>
      </c>
    </row>
    <row r="191" spans="2:65" s="1" customFormat="1" ht="20.45" customHeight="1">
      <c r="B191" s="35"/>
      <c r="D191" s="189" t="s">
        <v>135</v>
      </c>
      <c r="F191" s="212" t="s">
        <v>257</v>
      </c>
      <c r="I191" s="179"/>
      <c r="L191" s="35"/>
      <c r="M191" s="64"/>
      <c r="N191" s="36"/>
      <c r="O191" s="36"/>
      <c r="P191" s="36"/>
      <c r="Q191" s="36"/>
      <c r="R191" s="36"/>
      <c r="S191" s="36"/>
      <c r="T191" s="65"/>
      <c r="AT191" s="18" t="s">
        <v>135</v>
      </c>
      <c r="AU191" s="18" t="s">
        <v>78</v>
      </c>
    </row>
    <row r="192" spans="2:65" s="1" customFormat="1" ht="20.45" customHeight="1">
      <c r="B192" s="164"/>
      <c r="C192" s="165" t="s">
        <v>259</v>
      </c>
      <c r="D192" s="165" t="s">
        <v>128</v>
      </c>
      <c r="E192" s="166" t="s">
        <v>260</v>
      </c>
      <c r="F192" s="167" t="s">
        <v>261</v>
      </c>
      <c r="G192" s="168" t="s">
        <v>262</v>
      </c>
      <c r="H192" s="169">
        <v>3.5</v>
      </c>
      <c r="I192" s="170"/>
      <c r="J192" s="171">
        <f>ROUND(I192*H192,2)</f>
        <v>0</v>
      </c>
      <c r="K192" s="167" t="s">
        <v>132</v>
      </c>
      <c r="L192" s="35"/>
      <c r="M192" s="172" t="s">
        <v>3</v>
      </c>
      <c r="N192" s="173" t="s">
        <v>41</v>
      </c>
      <c r="O192" s="36"/>
      <c r="P192" s="174">
        <f>O192*H192</f>
        <v>0</v>
      </c>
      <c r="Q192" s="174">
        <v>2.9999999999999997E-4</v>
      </c>
      <c r="R192" s="174">
        <f>Q192*H192</f>
        <v>1.0499999999999999E-3</v>
      </c>
      <c r="S192" s="174">
        <v>0</v>
      </c>
      <c r="T192" s="175">
        <f>S192*H192</f>
        <v>0</v>
      </c>
      <c r="AR192" s="18" t="s">
        <v>133</v>
      </c>
      <c r="AT192" s="18" t="s">
        <v>128</v>
      </c>
      <c r="AU192" s="18" t="s">
        <v>78</v>
      </c>
      <c r="AY192" s="18" t="s">
        <v>126</v>
      </c>
      <c r="BE192" s="176">
        <f>IF(N192="základní",J192,0)</f>
        <v>0</v>
      </c>
      <c r="BF192" s="176">
        <f>IF(N192="snížená",J192,0)</f>
        <v>0</v>
      </c>
      <c r="BG192" s="176">
        <f>IF(N192="zákl. přenesená",J192,0)</f>
        <v>0</v>
      </c>
      <c r="BH192" s="176">
        <f>IF(N192="sníž. přenesená",J192,0)</f>
        <v>0</v>
      </c>
      <c r="BI192" s="176">
        <f>IF(N192="nulová",J192,0)</f>
        <v>0</v>
      </c>
      <c r="BJ192" s="18" t="s">
        <v>22</v>
      </c>
      <c r="BK192" s="176">
        <f>ROUND(I192*H192,2)</f>
        <v>0</v>
      </c>
      <c r="BL192" s="18" t="s">
        <v>133</v>
      </c>
      <c r="BM192" s="18" t="s">
        <v>263</v>
      </c>
    </row>
    <row r="193" spans="2:65" s="1" customFormat="1" ht="20.45" customHeight="1">
      <c r="B193" s="35"/>
      <c r="D193" s="177" t="s">
        <v>135</v>
      </c>
      <c r="F193" s="178" t="s">
        <v>261</v>
      </c>
      <c r="I193" s="179"/>
      <c r="L193" s="35"/>
      <c r="M193" s="64"/>
      <c r="N193" s="36"/>
      <c r="O193" s="36"/>
      <c r="P193" s="36"/>
      <c r="Q193" s="36"/>
      <c r="R193" s="36"/>
      <c r="S193" s="36"/>
      <c r="T193" s="65"/>
      <c r="AT193" s="18" t="s">
        <v>135</v>
      </c>
      <c r="AU193" s="18" t="s">
        <v>78</v>
      </c>
    </row>
    <row r="194" spans="2:65" s="12" customFormat="1" ht="20.45" customHeight="1">
      <c r="B194" s="188"/>
      <c r="D194" s="189" t="s">
        <v>136</v>
      </c>
      <c r="E194" s="190" t="s">
        <v>3</v>
      </c>
      <c r="F194" s="191" t="s">
        <v>264</v>
      </c>
      <c r="H194" s="192">
        <v>3.5</v>
      </c>
      <c r="I194" s="193"/>
      <c r="L194" s="188"/>
      <c r="M194" s="194"/>
      <c r="N194" s="195"/>
      <c r="O194" s="195"/>
      <c r="P194" s="195"/>
      <c r="Q194" s="195"/>
      <c r="R194" s="195"/>
      <c r="S194" s="195"/>
      <c r="T194" s="196"/>
      <c r="AT194" s="197" t="s">
        <v>136</v>
      </c>
      <c r="AU194" s="197" t="s">
        <v>78</v>
      </c>
      <c r="AV194" s="12" t="s">
        <v>78</v>
      </c>
      <c r="AW194" s="12" t="s">
        <v>34</v>
      </c>
      <c r="AX194" s="12" t="s">
        <v>22</v>
      </c>
      <c r="AY194" s="197" t="s">
        <v>126</v>
      </c>
    </row>
    <row r="195" spans="2:65" s="1" customFormat="1" ht="20.45" customHeight="1">
      <c r="B195" s="164"/>
      <c r="C195" s="165" t="s">
        <v>265</v>
      </c>
      <c r="D195" s="165" t="s">
        <v>128</v>
      </c>
      <c r="E195" s="166" t="s">
        <v>266</v>
      </c>
      <c r="F195" s="167" t="s">
        <v>267</v>
      </c>
      <c r="G195" s="168" t="s">
        <v>189</v>
      </c>
      <c r="H195" s="169">
        <v>10.423999999999999</v>
      </c>
      <c r="I195" s="170"/>
      <c r="J195" s="171">
        <f>ROUND(I195*H195,2)</f>
        <v>0</v>
      </c>
      <c r="K195" s="167" t="s">
        <v>132</v>
      </c>
      <c r="L195" s="35"/>
      <c r="M195" s="172" t="s">
        <v>3</v>
      </c>
      <c r="N195" s="173" t="s">
        <v>41</v>
      </c>
      <c r="O195" s="36"/>
      <c r="P195" s="174">
        <f>O195*H195</f>
        <v>0</v>
      </c>
      <c r="Q195" s="174">
        <v>8.405E-2</v>
      </c>
      <c r="R195" s="174">
        <f>Q195*H195</f>
        <v>0.87613719999999995</v>
      </c>
      <c r="S195" s="174">
        <v>0</v>
      </c>
      <c r="T195" s="175">
        <f>S195*H195</f>
        <v>0</v>
      </c>
      <c r="AR195" s="18" t="s">
        <v>133</v>
      </c>
      <c r="AT195" s="18" t="s">
        <v>128</v>
      </c>
      <c r="AU195" s="18" t="s">
        <v>78</v>
      </c>
      <c r="AY195" s="18" t="s">
        <v>126</v>
      </c>
      <c r="BE195" s="176">
        <f>IF(N195="základní",J195,0)</f>
        <v>0</v>
      </c>
      <c r="BF195" s="176">
        <f>IF(N195="snížená",J195,0)</f>
        <v>0</v>
      </c>
      <c r="BG195" s="176">
        <f>IF(N195="zákl. přenesená",J195,0)</f>
        <v>0</v>
      </c>
      <c r="BH195" s="176">
        <f>IF(N195="sníž. přenesená",J195,0)</f>
        <v>0</v>
      </c>
      <c r="BI195" s="176">
        <f>IF(N195="nulová",J195,0)</f>
        <v>0</v>
      </c>
      <c r="BJ195" s="18" t="s">
        <v>22</v>
      </c>
      <c r="BK195" s="176">
        <f>ROUND(I195*H195,2)</f>
        <v>0</v>
      </c>
      <c r="BL195" s="18" t="s">
        <v>133</v>
      </c>
      <c r="BM195" s="18" t="s">
        <v>268</v>
      </c>
    </row>
    <row r="196" spans="2:65" s="1" customFormat="1" ht="20.45" customHeight="1">
      <c r="B196" s="35"/>
      <c r="D196" s="177" t="s">
        <v>135</v>
      </c>
      <c r="F196" s="178" t="s">
        <v>267</v>
      </c>
      <c r="I196" s="179"/>
      <c r="L196" s="35"/>
      <c r="M196" s="64"/>
      <c r="N196" s="36"/>
      <c r="O196" s="36"/>
      <c r="P196" s="36"/>
      <c r="Q196" s="36"/>
      <c r="R196" s="36"/>
      <c r="S196" s="36"/>
      <c r="T196" s="65"/>
      <c r="AT196" s="18" t="s">
        <v>135</v>
      </c>
      <c r="AU196" s="18" t="s">
        <v>78</v>
      </c>
    </row>
    <row r="197" spans="2:65" s="11" customFormat="1" ht="20.45" customHeight="1">
      <c r="B197" s="180"/>
      <c r="D197" s="177" t="s">
        <v>136</v>
      </c>
      <c r="E197" s="181" t="s">
        <v>3</v>
      </c>
      <c r="F197" s="182" t="s">
        <v>269</v>
      </c>
      <c r="H197" s="183" t="s">
        <v>3</v>
      </c>
      <c r="I197" s="184"/>
      <c r="L197" s="180"/>
      <c r="M197" s="185"/>
      <c r="N197" s="186"/>
      <c r="O197" s="186"/>
      <c r="P197" s="186"/>
      <c r="Q197" s="186"/>
      <c r="R197" s="186"/>
      <c r="S197" s="186"/>
      <c r="T197" s="187"/>
      <c r="AT197" s="183" t="s">
        <v>136</v>
      </c>
      <c r="AU197" s="183" t="s">
        <v>78</v>
      </c>
      <c r="AV197" s="11" t="s">
        <v>22</v>
      </c>
      <c r="AW197" s="11" t="s">
        <v>34</v>
      </c>
      <c r="AX197" s="11" t="s">
        <v>70</v>
      </c>
      <c r="AY197" s="183" t="s">
        <v>126</v>
      </c>
    </row>
    <row r="198" spans="2:65" s="12" customFormat="1" ht="20.45" customHeight="1">
      <c r="B198" s="188"/>
      <c r="D198" s="189" t="s">
        <v>136</v>
      </c>
      <c r="E198" s="190" t="s">
        <v>3</v>
      </c>
      <c r="F198" s="191" t="s">
        <v>270</v>
      </c>
      <c r="H198" s="192">
        <v>10.423999999999999</v>
      </c>
      <c r="I198" s="193"/>
      <c r="L198" s="188"/>
      <c r="M198" s="194"/>
      <c r="N198" s="195"/>
      <c r="O198" s="195"/>
      <c r="P198" s="195"/>
      <c r="Q198" s="195"/>
      <c r="R198" s="195"/>
      <c r="S198" s="195"/>
      <c r="T198" s="196"/>
      <c r="AT198" s="197" t="s">
        <v>136</v>
      </c>
      <c r="AU198" s="197" t="s">
        <v>78</v>
      </c>
      <c r="AV198" s="12" t="s">
        <v>78</v>
      </c>
      <c r="AW198" s="12" t="s">
        <v>34</v>
      </c>
      <c r="AX198" s="12" t="s">
        <v>22</v>
      </c>
      <c r="AY198" s="197" t="s">
        <v>126</v>
      </c>
    </row>
    <row r="199" spans="2:65" s="1" customFormat="1" ht="20.45" customHeight="1">
      <c r="B199" s="164"/>
      <c r="C199" s="165" t="s">
        <v>271</v>
      </c>
      <c r="D199" s="165" t="s">
        <v>128</v>
      </c>
      <c r="E199" s="166" t="s">
        <v>272</v>
      </c>
      <c r="F199" s="167" t="s">
        <v>273</v>
      </c>
      <c r="G199" s="168" t="s">
        <v>262</v>
      </c>
      <c r="H199" s="169">
        <v>6</v>
      </c>
      <c r="I199" s="170"/>
      <c r="J199" s="171">
        <f>ROUND(I199*H199,2)</f>
        <v>0</v>
      </c>
      <c r="K199" s="167" t="s">
        <v>132</v>
      </c>
      <c r="L199" s="35"/>
      <c r="M199" s="172" t="s">
        <v>3</v>
      </c>
      <c r="N199" s="173" t="s">
        <v>41</v>
      </c>
      <c r="O199" s="36"/>
      <c r="P199" s="174">
        <f>O199*H199</f>
        <v>0</v>
      </c>
      <c r="Q199" s="174">
        <v>1.3999999999999999E-4</v>
      </c>
      <c r="R199" s="174">
        <f>Q199*H199</f>
        <v>8.3999999999999993E-4</v>
      </c>
      <c r="S199" s="174">
        <v>0</v>
      </c>
      <c r="T199" s="175">
        <f>S199*H199</f>
        <v>0</v>
      </c>
      <c r="AR199" s="18" t="s">
        <v>133</v>
      </c>
      <c r="AT199" s="18" t="s">
        <v>128</v>
      </c>
      <c r="AU199" s="18" t="s">
        <v>78</v>
      </c>
      <c r="AY199" s="18" t="s">
        <v>126</v>
      </c>
      <c r="BE199" s="176">
        <f>IF(N199="základní",J199,0)</f>
        <v>0</v>
      </c>
      <c r="BF199" s="176">
        <f>IF(N199="snížená",J199,0)</f>
        <v>0</v>
      </c>
      <c r="BG199" s="176">
        <f>IF(N199="zákl. přenesená",J199,0)</f>
        <v>0</v>
      </c>
      <c r="BH199" s="176">
        <f>IF(N199="sníž. přenesená",J199,0)</f>
        <v>0</v>
      </c>
      <c r="BI199" s="176">
        <f>IF(N199="nulová",J199,0)</f>
        <v>0</v>
      </c>
      <c r="BJ199" s="18" t="s">
        <v>22</v>
      </c>
      <c r="BK199" s="176">
        <f>ROUND(I199*H199,2)</f>
        <v>0</v>
      </c>
      <c r="BL199" s="18" t="s">
        <v>133</v>
      </c>
      <c r="BM199" s="18" t="s">
        <v>274</v>
      </c>
    </row>
    <row r="200" spans="2:65" s="1" customFormat="1" ht="20.45" customHeight="1">
      <c r="B200" s="35"/>
      <c r="D200" s="177" t="s">
        <v>135</v>
      </c>
      <c r="F200" s="178" t="s">
        <v>273</v>
      </c>
      <c r="I200" s="179"/>
      <c r="L200" s="35"/>
      <c r="M200" s="64"/>
      <c r="N200" s="36"/>
      <c r="O200" s="36"/>
      <c r="P200" s="36"/>
      <c r="Q200" s="36"/>
      <c r="R200" s="36"/>
      <c r="S200" s="36"/>
      <c r="T200" s="65"/>
      <c r="AT200" s="18" t="s">
        <v>135</v>
      </c>
      <c r="AU200" s="18" t="s">
        <v>78</v>
      </c>
    </row>
    <row r="201" spans="2:65" s="12" customFormat="1" ht="20.45" customHeight="1">
      <c r="B201" s="188"/>
      <c r="D201" s="189" t="s">
        <v>136</v>
      </c>
      <c r="E201" s="190" t="s">
        <v>3</v>
      </c>
      <c r="F201" s="191" t="s">
        <v>275</v>
      </c>
      <c r="H201" s="192">
        <v>6</v>
      </c>
      <c r="I201" s="193"/>
      <c r="L201" s="188"/>
      <c r="M201" s="194"/>
      <c r="N201" s="195"/>
      <c r="O201" s="195"/>
      <c r="P201" s="195"/>
      <c r="Q201" s="195"/>
      <c r="R201" s="195"/>
      <c r="S201" s="195"/>
      <c r="T201" s="196"/>
      <c r="AT201" s="197" t="s">
        <v>136</v>
      </c>
      <c r="AU201" s="197" t="s">
        <v>78</v>
      </c>
      <c r="AV201" s="12" t="s">
        <v>78</v>
      </c>
      <c r="AW201" s="12" t="s">
        <v>34</v>
      </c>
      <c r="AX201" s="12" t="s">
        <v>22</v>
      </c>
      <c r="AY201" s="197" t="s">
        <v>126</v>
      </c>
    </row>
    <row r="202" spans="2:65" s="1" customFormat="1" ht="20.45" customHeight="1">
      <c r="B202" s="164"/>
      <c r="C202" s="165" t="s">
        <v>276</v>
      </c>
      <c r="D202" s="165" t="s">
        <v>128</v>
      </c>
      <c r="E202" s="166" t="s">
        <v>277</v>
      </c>
      <c r="F202" s="167" t="s">
        <v>278</v>
      </c>
      <c r="G202" s="168" t="s">
        <v>200</v>
      </c>
      <c r="H202" s="169">
        <v>7.4999999999999997E-2</v>
      </c>
      <c r="I202" s="170"/>
      <c r="J202" s="171">
        <f>ROUND(I202*H202,2)</f>
        <v>0</v>
      </c>
      <c r="K202" s="167" t="s">
        <v>132</v>
      </c>
      <c r="L202" s="35"/>
      <c r="M202" s="172" t="s">
        <v>3</v>
      </c>
      <c r="N202" s="173" t="s">
        <v>41</v>
      </c>
      <c r="O202" s="36"/>
      <c r="P202" s="174">
        <f>O202*H202</f>
        <v>0</v>
      </c>
      <c r="Q202" s="174">
        <v>1.0380199999999999</v>
      </c>
      <c r="R202" s="174">
        <f>Q202*H202</f>
        <v>7.785149999999999E-2</v>
      </c>
      <c r="S202" s="174">
        <v>0</v>
      </c>
      <c r="T202" s="175">
        <f>S202*H202</f>
        <v>0</v>
      </c>
      <c r="AR202" s="18" t="s">
        <v>133</v>
      </c>
      <c r="AT202" s="18" t="s">
        <v>128</v>
      </c>
      <c r="AU202" s="18" t="s">
        <v>78</v>
      </c>
      <c r="AY202" s="18" t="s">
        <v>126</v>
      </c>
      <c r="BE202" s="176">
        <f>IF(N202="základní",J202,0)</f>
        <v>0</v>
      </c>
      <c r="BF202" s="176">
        <f>IF(N202="snížená",J202,0)</f>
        <v>0</v>
      </c>
      <c r="BG202" s="176">
        <f>IF(N202="zákl. přenesená",J202,0)</f>
        <v>0</v>
      </c>
      <c r="BH202" s="176">
        <f>IF(N202="sníž. přenesená",J202,0)</f>
        <v>0</v>
      </c>
      <c r="BI202" s="176">
        <f>IF(N202="nulová",J202,0)</f>
        <v>0</v>
      </c>
      <c r="BJ202" s="18" t="s">
        <v>22</v>
      </c>
      <c r="BK202" s="176">
        <f>ROUND(I202*H202,2)</f>
        <v>0</v>
      </c>
      <c r="BL202" s="18" t="s">
        <v>133</v>
      </c>
      <c r="BM202" s="18" t="s">
        <v>279</v>
      </c>
    </row>
    <row r="203" spans="2:65" s="1" customFormat="1" ht="20.45" customHeight="1">
      <c r="B203" s="35"/>
      <c r="D203" s="177" t="s">
        <v>135</v>
      </c>
      <c r="F203" s="178" t="s">
        <v>278</v>
      </c>
      <c r="I203" s="179"/>
      <c r="L203" s="35"/>
      <c r="M203" s="64"/>
      <c r="N203" s="36"/>
      <c r="O203" s="36"/>
      <c r="P203" s="36"/>
      <c r="Q203" s="36"/>
      <c r="R203" s="36"/>
      <c r="S203" s="36"/>
      <c r="T203" s="65"/>
      <c r="AT203" s="18" t="s">
        <v>135</v>
      </c>
      <c r="AU203" s="18" t="s">
        <v>78</v>
      </c>
    </row>
    <row r="204" spans="2:65" s="11" customFormat="1" ht="20.45" customHeight="1">
      <c r="B204" s="180"/>
      <c r="D204" s="177" t="s">
        <v>136</v>
      </c>
      <c r="E204" s="181" t="s">
        <v>3</v>
      </c>
      <c r="F204" s="182" t="s">
        <v>280</v>
      </c>
      <c r="H204" s="183" t="s">
        <v>3</v>
      </c>
      <c r="I204" s="184"/>
      <c r="L204" s="180"/>
      <c r="M204" s="185"/>
      <c r="N204" s="186"/>
      <c r="O204" s="186"/>
      <c r="P204" s="186"/>
      <c r="Q204" s="186"/>
      <c r="R204" s="186"/>
      <c r="S204" s="186"/>
      <c r="T204" s="187"/>
      <c r="AT204" s="183" t="s">
        <v>136</v>
      </c>
      <c r="AU204" s="183" t="s">
        <v>78</v>
      </c>
      <c r="AV204" s="11" t="s">
        <v>22</v>
      </c>
      <c r="AW204" s="11" t="s">
        <v>34</v>
      </c>
      <c r="AX204" s="11" t="s">
        <v>70</v>
      </c>
      <c r="AY204" s="183" t="s">
        <v>126</v>
      </c>
    </row>
    <row r="205" spans="2:65" s="12" customFormat="1" ht="20.45" customHeight="1">
      <c r="B205" s="188"/>
      <c r="D205" s="189" t="s">
        <v>136</v>
      </c>
      <c r="E205" s="190" t="s">
        <v>3</v>
      </c>
      <c r="F205" s="191" t="s">
        <v>281</v>
      </c>
      <c r="H205" s="192">
        <v>7.4999999999999997E-2</v>
      </c>
      <c r="I205" s="193"/>
      <c r="L205" s="188"/>
      <c r="M205" s="194"/>
      <c r="N205" s="195"/>
      <c r="O205" s="195"/>
      <c r="P205" s="195"/>
      <c r="Q205" s="195"/>
      <c r="R205" s="195"/>
      <c r="S205" s="195"/>
      <c r="T205" s="196"/>
      <c r="AT205" s="197" t="s">
        <v>136</v>
      </c>
      <c r="AU205" s="197" t="s">
        <v>78</v>
      </c>
      <c r="AV205" s="12" t="s">
        <v>78</v>
      </c>
      <c r="AW205" s="12" t="s">
        <v>34</v>
      </c>
      <c r="AX205" s="12" t="s">
        <v>22</v>
      </c>
      <c r="AY205" s="197" t="s">
        <v>126</v>
      </c>
    </row>
    <row r="206" spans="2:65" s="1" customFormat="1" ht="20.45" customHeight="1">
      <c r="B206" s="164"/>
      <c r="C206" s="165" t="s">
        <v>282</v>
      </c>
      <c r="D206" s="165" t="s">
        <v>128</v>
      </c>
      <c r="E206" s="166" t="s">
        <v>283</v>
      </c>
      <c r="F206" s="167" t="s">
        <v>284</v>
      </c>
      <c r="G206" s="168" t="s">
        <v>131</v>
      </c>
      <c r="H206" s="169">
        <v>0.53100000000000003</v>
      </c>
      <c r="I206" s="170"/>
      <c r="J206" s="171">
        <f>ROUND(I206*H206,2)</f>
        <v>0</v>
      </c>
      <c r="K206" s="167" t="s">
        <v>132</v>
      </c>
      <c r="L206" s="35"/>
      <c r="M206" s="172" t="s">
        <v>3</v>
      </c>
      <c r="N206" s="173" t="s">
        <v>41</v>
      </c>
      <c r="O206" s="36"/>
      <c r="P206" s="174">
        <f>O206*H206</f>
        <v>0</v>
      </c>
      <c r="Q206" s="174">
        <v>2.5960999999999999</v>
      </c>
      <c r="R206" s="174">
        <f>Q206*H206</f>
        <v>1.3785291</v>
      </c>
      <c r="S206" s="174">
        <v>0</v>
      </c>
      <c r="T206" s="175">
        <f>S206*H206</f>
        <v>0</v>
      </c>
      <c r="AR206" s="18" t="s">
        <v>133</v>
      </c>
      <c r="AT206" s="18" t="s">
        <v>128</v>
      </c>
      <c r="AU206" s="18" t="s">
        <v>78</v>
      </c>
      <c r="AY206" s="18" t="s">
        <v>126</v>
      </c>
      <c r="BE206" s="176">
        <f>IF(N206="základní",J206,0)</f>
        <v>0</v>
      </c>
      <c r="BF206" s="176">
        <f>IF(N206="snížená",J206,0)</f>
        <v>0</v>
      </c>
      <c r="BG206" s="176">
        <f>IF(N206="zákl. přenesená",J206,0)</f>
        <v>0</v>
      </c>
      <c r="BH206" s="176">
        <f>IF(N206="sníž. přenesená",J206,0)</f>
        <v>0</v>
      </c>
      <c r="BI206" s="176">
        <f>IF(N206="nulová",J206,0)</f>
        <v>0</v>
      </c>
      <c r="BJ206" s="18" t="s">
        <v>22</v>
      </c>
      <c r="BK206" s="176">
        <f>ROUND(I206*H206,2)</f>
        <v>0</v>
      </c>
      <c r="BL206" s="18" t="s">
        <v>133</v>
      </c>
      <c r="BM206" s="18" t="s">
        <v>285</v>
      </c>
    </row>
    <row r="207" spans="2:65" s="1" customFormat="1" ht="20.45" customHeight="1">
      <c r="B207" s="35"/>
      <c r="D207" s="177" t="s">
        <v>135</v>
      </c>
      <c r="F207" s="178" t="s">
        <v>284</v>
      </c>
      <c r="I207" s="179"/>
      <c r="L207" s="35"/>
      <c r="M207" s="64"/>
      <c r="N207" s="36"/>
      <c r="O207" s="36"/>
      <c r="P207" s="36"/>
      <c r="Q207" s="36"/>
      <c r="R207" s="36"/>
      <c r="S207" s="36"/>
      <c r="T207" s="65"/>
      <c r="AT207" s="18" t="s">
        <v>135</v>
      </c>
      <c r="AU207" s="18" t="s">
        <v>78</v>
      </c>
    </row>
    <row r="208" spans="2:65" s="12" customFormat="1" ht="20.45" customHeight="1">
      <c r="B208" s="188"/>
      <c r="D208" s="177" t="s">
        <v>136</v>
      </c>
      <c r="E208" s="197" t="s">
        <v>3</v>
      </c>
      <c r="F208" s="198" t="s">
        <v>286</v>
      </c>
      <c r="H208" s="199">
        <v>0.53100000000000003</v>
      </c>
      <c r="I208" s="193"/>
      <c r="L208" s="188"/>
      <c r="M208" s="194"/>
      <c r="N208" s="195"/>
      <c r="O208" s="195"/>
      <c r="P208" s="195"/>
      <c r="Q208" s="195"/>
      <c r="R208" s="195"/>
      <c r="S208" s="195"/>
      <c r="T208" s="196"/>
      <c r="AT208" s="197" t="s">
        <v>136</v>
      </c>
      <c r="AU208" s="197" t="s">
        <v>78</v>
      </c>
      <c r="AV208" s="12" t="s">
        <v>78</v>
      </c>
      <c r="AW208" s="12" t="s">
        <v>34</v>
      </c>
      <c r="AX208" s="12" t="s">
        <v>22</v>
      </c>
      <c r="AY208" s="197" t="s">
        <v>126</v>
      </c>
    </row>
    <row r="209" spans="2:65" s="10" customFormat="1" ht="29.85" customHeight="1">
      <c r="B209" s="150"/>
      <c r="D209" s="161" t="s">
        <v>69</v>
      </c>
      <c r="E209" s="162" t="s">
        <v>133</v>
      </c>
      <c r="F209" s="162" t="s">
        <v>287</v>
      </c>
      <c r="I209" s="153"/>
      <c r="J209" s="163">
        <f>BK209</f>
        <v>0</v>
      </c>
      <c r="L209" s="150"/>
      <c r="M209" s="155"/>
      <c r="N209" s="156"/>
      <c r="O209" s="156"/>
      <c r="P209" s="157">
        <f>SUM(P210:P328)</f>
        <v>0</v>
      </c>
      <c r="Q209" s="156"/>
      <c r="R209" s="157">
        <f>SUM(R210:R328)</f>
        <v>83.519854690000003</v>
      </c>
      <c r="S209" s="156"/>
      <c r="T209" s="158">
        <f>SUM(T210:T328)</f>
        <v>0</v>
      </c>
      <c r="AR209" s="151" t="s">
        <v>22</v>
      </c>
      <c r="AT209" s="159" t="s">
        <v>69</v>
      </c>
      <c r="AU209" s="159" t="s">
        <v>22</v>
      </c>
      <c r="AY209" s="151" t="s">
        <v>126</v>
      </c>
      <c r="BK209" s="160">
        <f>SUM(BK210:BK328)</f>
        <v>0</v>
      </c>
    </row>
    <row r="210" spans="2:65" s="1" customFormat="1" ht="28.9" customHeight="1">
      <c r="B210" s="164"/>
      <c r="C210" s="165" t="s">
        <v>288</v>
      </c>
      <c r="D210" s="165" t="s">
        <v>128</v>
      </c>
      <c r="E210" s="166" t="s">
        <v>289</v>
      </c>
      <c r="F210" s="167" t="s">
        <v>290</v>
      </c>
      <c r="G210" s="168" t="s">
        <v>250</v>
      </c>
      <c r="H210" s="169">
        <v>2</v>
      </c>
      <c r="I210" s="170"/>
      <c r="J210" s="171">
        <f>ROUND(I210*H210,2)</f>
        <v>0</v>
      </c>
      <c r="K210" s="167" t="s">
        <v>132</v>
      </c>
      <c r="L210" s="35"/>
      <c r="M210" s="172" t="s">
        <v>3</v>
      </c>
      <c r="N210" s="173" t="s">
        <v>41</v>
      </c>
      <c r="O210" s="36"/>
      <c r="P210" s="174">
        <f>O210*H210</f>
        <v>0</v>
      </c>
      <c r="Q210" s="174">
        <v>0.18459</v>
      </c>
      <c r="R210" s="174">
        <f>Q210*H210</f>
        <v>0.36918000000000001</v>
      </c>
      <c r="S210" s="174">
        <v>0</v>
      </c>
      <c r="T210" s="175">
        <f>S210*H210</f>
        <v>0</v>
      </c>
      <c r="AR210" s="18" t="s">
        <v>133</v>
      </c>
      <c r="AT210" s="18" t="s">
        <v>128</v>
      </c>
      <c r="AU210" s="18" t="s">
        <v>78</v>
      </c>
      <c r="AY210" s="18" t="s">
        <v>126</v>
      </c>
      <c r="BE210" s="176">
        <f>IF(N210="základní",J210,0)</f>
        <v>0</v>
      </c>
      <c r="BF210" s="176">
        <f>IF(N210="snížená",J210,0)</f>
        <v>0</v>
      </c>
      <c r="BG210" s="176">
        <f>IF(N210="zákl. přenesená",J210,0)</f>
        <v>0</v>
      </c>
      <c r="BH210" s="176">
        <f>IF(N210="sníž. přenesená",J210,0)</f>
        <v>0</v>
      </c>
      <c r="BI210" s="176">
        <f>IF(N210="nulová",J210,0)</f>
        <v>0</v>
      </c>
      <c r="BJ210" s="18" t="s">
        <v>22</v>
      </c>
      <c r="BK210" s="176">
        <f>ROUND(I210*H210,2)</f>
        <v>0</v>
      </c>
      <c r="BL210" s="18" t="s">
        <v>133</v>
      </c>
      <c r="BM210" s="18" t="s">
        <v>291</v>
      </c>
    </row>
    <row r="211" spans="2:65" s="1" customFormat="1" ht="28.9" customHeight="1">
      <c r="B211" s="35"/>
      <c r="D211" s="177" t="s">
        <v>135</v>
      </c>
      <c r="F211" s="178" t="s">
        <v>290</v>
      </c>
      <c r="I211" s="179"/>
      <c r="L211" s="35"/>
      <c r="M211" s="64"/>
      <c r="N211" s="36"/>
      <c r="O211" s="36"/>
      <c r="P211" s="36"/>
      <c r="Q211" s="36"/>
      <c r="R211" s="36"/>
      <c r="S211" s="36"/>
      <c r="T211" s="65"/>
      <c r="AT211" s="18" t="s">
        <v>135</v>
      </c>
      <c r="AU211" s="18" t="s">
        <v>78</v>
      </c>
    </row>
    <row r="212" spans="2:65" s="12" customFormat="1" ht="20.45" customHeight="1">
      <c r="B212" s="188"/>
      <c r="D212" s="189" t="s">
        <v>136</v>
      </c>
      <c r="E212" s="190" t="s">
        <v>3</v>
      </c>
      <c r="F212" s="191" t="s">
        <v>78</v>
      </c>
      <c r="H212" s="192">
        <v>2</v>
      </c>
      <c r="I212" s="193"/>
      <c r="L212" s="188"/>
      <c r="M212" s="194"/>
      <c r="N212" s="195"/>
      <c r="O212" s="195"/>
      <c r="P212" s="195"/>
      <c r="Q212" s="195"/>
      <c r="R212" s="195"/>
      <c r="S212" s="195"/>
      <c r="T212" s="196"/>
      <c r="AT212" s="197" t="s">
        <v>136</v>
      </c>
      <c r="AU212" s="197" t="s">
        <v>78</v>
      </c>
      <c r="AV212" s="12" t="s">
        <v>78</v>
      </c>
      <c r="AW212" s="12" t="s">
        <v>34</v>
      </c>
      <c r="AX212" s="12" t="s">
        <v>22</v>
      </c>
      <c r="AY212" s="197" t="s">
        <v>126</v>
      </c>
    </row>
    <row r="213" spans="2:65" s="1" customFormat="1" ht="20.45" customHeight="1">
      <c r="B213" s="164"/>
      <c r="C213" s="213" t="s">
        <v>292</v>
      </c>
      <c r="D213" s="213" t="s">
        <v>293</v>
      </c>
      <c r="E213" s="214" t="s">
        <v>294</v>
      </c>
      <c r="F213" s="215" t="s">
        <v>295</v>
      </c>
      <c r="G213" s="216" t="s">
        <v>262</v>
      </c>
      <c r="H213" s="217">
        <v>2</v>
      </c>
      <c r="I213" s="218"/>
      <c r="J213" s="219">
        <f>ROUND(I213*H213,2)</f>
        <v>0</v>
      </c>
      <c r="K213" s="215" t="s">
        <v>3</v>
      </c>
      <c r="L213" s="220"/>
      <c r="M213" s="221" t="s">
        <v>3</v>
      </c>
      <c r="N213" s="222" t="s">
        <v>41</v>
      </c>
      <c r="O213" s="36"/>
      <c r="P213" s="174">
        <f>O213*H213</f>
        <v>0</v>
      </c>
      <c r="Q213" s="174">
        <v>0.41299999999999998</v>
      </c>
      <c r="R213" s="174">
        <f>Q213*H213</f>
        <v>0.82599999999999996</v>
      </c>
      <c r="S213" s="174">
        <v>0</v>
      </c>
      <c r="T213" s="175">
        <f>S213*H213</f>
        <v>0</v>
      </c>
      <c r="AR213" s="18" t="s">
        <v>174</v>
      </c>
      <c r="AT213" s="18" t="s">
        <v>293</v>
      </c>
      <c r="AU213" s="18" t="s">
        <v>78</v>
      </c>
      <c r="AY213" s="18" t="s">
        <v>126</v>
      </c>
      <c r="BE213" s="176">
        <f>IF(N213="základní",J213,0)</f>
        <v>0</v>
      </c>
      <c r="BF213" s="176">
        <f>IF(N213="snížená",J213,0)</f>
        <v>0</v>
      </c>
      <c r="BG213" s="176">
        <f>IF(N213="zákl. přenesená",J213,0)</f>
        <v>0</v>
      </c>
      <c r="BH213" s="176">
        <f>IF(N213="sníž. přenesená",J213,0)</f>
        <v>0</v>
      </c>
      <c r="BI213" s="176">
        <f>IF(N213="nulová",J213,0)</f>
        <v>0</v>
      </c>
      <c r="BJ213" s="18" t="s">
        <v>22</v>
      </c>
      <c r="BK213" s="176">
        <f>ROUND(I213*H213,2)</f>
        <v>0</v>
      </c>
      <c r="BL213" s="18" t="s">
        <v>133</v>
      </c>
      <c r="BM213" s="18" t="s">
        <v>296</v>
      </c>
    </row>
    <row r="214" spans="2:65" s="1" customFormat="1" ht="20.45" customHeight="1">
      <c r="B214" s="35"/>
      <c r="D214" s="189" t="s">
        <v>135</v>
      </c>
      <c r="F214" s="212" t="s">
        <v>295</v>
      </c>
      <c r="I214" s="179"/>
      <c r="L214" s="35"/>
      <c r="M214" s="64"/>
      <c r="N214" s="36"/>
      <c r="O214" s="36"/>
      <c r="P214" s="36"/>
      <c r="Q214" s="36"/>
      <c r="R214" s="36"/>
      <c r="S214" s="36"/>
      <c r="T214" s="65"/>
      <c r="AT214" s="18" t="s">
        <v>135</v>
      </c>
      <c r="AU214" s="18" t="s">
        <v>78</v>
      </c>
    </row>
    <row r="215" spans="2:65" s="1" customFormat="1" ht="28.9" customHeight="1">
      <c r="B215" s="164"/>
      <c r="C215" s="165" t="s">
        <v>297</v>
      </c>
      <c r="D215" s="165" t="s">
        <v>128</v>
      </c>
      <c r="E215" s="166" t="s">
        <v>298</v>
      </c>
      <c r="F215" s="167" t="s">
        <v>299</v>
      </c>
      <c r="G215" s="168" t="s">
        <v>250</v>
      </c>
      <c r="H215" s="169">
        <v>21</v>
      </c>
      <c r="I215" s="170"/>
      <c r="J215" s="171">
        <f>ROUND(I215*H215,2)</f>
        <v>0</v>
      </c>
      <c r="K215" s="167" t="s">
        <v>132</v>
      </c>
      <c r="L215" s="35"/>
      <c r="M215" s="172" t="s">
        <v>3</v>
      </c>
      <c r="N215" s="173" t="s">
        <v>41</v>
      </c>
      <c r="O215" s="36"/>
      <c r="P215" s="174">
        <f>O215*H215</f>
        <v>0</v>
      </c>
      <c r="Q215" s="174">
        <v>0.25574999999999998</v>
      </c>
      <c r="R215" s="174">
        <f>Q215*H215</f>
        <v>5.3707499999999992</v>
      </c>
      <c r="S215" s="174">
        <v>0</v>
      </c>
      <c r="T215" s="175">
        <f>S215*H215</f>
        <v>0</v>
      </c>
      <c r="AR215" s="18" t="s">
        <v>133</v>
      </c>
      <c r="AT215" s="18" t="s">
        <v>128</v>
      </c>
      <c r="AU215" s="18" t="s">
        <v>78</v>
      </c>
      <c r="AY215" s="18" t="s">
        <v>126</v>
      </c>
      <c r="BE215" s="176">
        <f>IF(N215="základní",J215,0)</f>
        <v>0</v>
      </c>
      <c r="BF215" s="176">
        <f>IF(N215="snížená",J215,0)</f>
        <v>0</v>
      </c>
      <c r="BG215" s="176">
        <f>IF(N215="zákl. přenesená",J215,0)</f>
        <v>0</v>
      </c>
      <c r="BH215" s="176">
        <f>IF(N215="sníž. přenesená",J215,0)</f>
        <v>0</v>
      </c>
      <c r="BI215" s="176">
        <f>IF(N215="nulová",J215,0)</f>
        <v>0</v>
      </c>
      <c r="BJ215" s="18" t="s">
        <v>22</v>
      </c>
      <c r="BK215" s="176">
        <f>ROUND(I215*H215,2)</f>
        <v>0</v>
      </c>
      <c r="BL215" s="18" t="s">
        <v>133</v>
      </c>
      <c r="BM215" s="18" t="s">
        <v>300</v>
      </c>
    </row>
    <row r="216" spans="2:65" s="1" customFormat="1" ht="28.9" customHeight="1">
      <c r="B216" s="35"/>
      <c r="D216" s="177" t="s">
        <v>135</v>
      </c>
      <c r="F216" s="178" t="s">
        <v>299</v>
      </c>
      <c r="I216" s="179"/>
      <c r="L216" s="35"/>
      <c r="M216" s="64"/>
      <c r="N216" s="36"/>
      <c r="O216" s="36"/>
      <c r="P216" s="36"/>
      <c r="Q216" s="36"/>
      <c r="R216" s="36"/>
      <c r="S216" s="36"/>
      <c r="T216" s="65"/>
      <c r="AT216" s="18" t="s">
        <v>135</v>
      </c>
      <c r="AU216" s="18" t="s">
        <v>78</v>
      </c>
    </row>
    <row r="217" spans="2:65" s="12" customFormat="1" ht="20.45" customHeight="1">
      <c r="B217" s="188"/>
      <c r="D217" s="189" t="s">
        <v>136</v>
      </c>
      <c r="E217" s="190" t="s">
        <v>3</v>
      </c>
      <c r="F217" s="191" t="s">
        <v>8</v>
      </c>
      <c r="H217" s="192">
        <v>21</v>
      </c>
      <c r="I217" s="193"/>
      <c r="L217" s="188"/>
      <c r="M217" s="194"/>
      <c r="N217" s="195"/>
      <c r="O217" s="195"/>
      <c r="P217" s="195"/>
      <c r="Q217" s="195"/>
      <c r="R217" s="195"/>
      <c r="S217" s="195"/>
      <c r="T217" s="196"/>
      <c r="AT217" s="197" t="s">
        <v>136</v>
      </c>
      <c r="AU217" s="197" t="s">
        <v>78</v>
      </c>
      <c r="AV217" s="12" t="s">
        <v>78</v>
      </c>
      <c r="AW217" s="12" t="s">
        <v>34</v>
      </c>
      <c r="AX217" s="12" t="s">
        <v>22</v>
      </c>
      <c r="AY217" s="197" t="s">
        <v>126</v>
      </c>
    </row>
    <row r="218" spans="2:65" s="1" customFormat="1" ht="20.45" customHeight="1">
      <c r="B218" s="164"/>
      <c r="C218" s="213" t="s">
        <v>301</v>
      </c>
      <c r="D218" s="213" t="s">
        <v>293</v>
      </c>
      <c r="E218" s="214" t="s">
        <v>302</v>
      </c>
      <c r="F218" s="215" t="s">
        <v>303</v>
      </c>
      <c r="G218" s="216" t="s">
        <v>250</v>
      </c>
      <c r="H218" s="217">
        <v>21</v>
      </c>
      <c r="I218" s="218"/>
      <c r="J218" s="219">
        <f>ROUND(I218*H218,2)</f>
        <v>0</v>
      </c>
      <c r="K218" s="215" t="s">
        <v>3</v>
      </c>
      <c r="L218" s="220"/>
      <c r="M218" s="221" t="s">
        <v>3</v>
      </c>
      <c r="N218" s="222" t="s">
        <v>41</v>
      </c>
      <c r="O218" s="36"/>
      <c r="P218" s="174">
        <f>O218*H218</f>
        <v>0</v>
      </c>
      <c r="Q218" s="174">
        <v>2.1459999999999999</v>
      </c>
      <c r="R218" s="174">
        <f>Q218*H218</f>
        <v>45.065999999999995</v>
      </c>
      <c r="S218" s="174">
        <v>0</v>
      </c>
      <c r="T218" s="175">
        <f>S218*H218</f>
        <v>0</v>
      </c>
      <c r="AR218" s="18" t="s">
        <v>174</v>
      </c>
      <c r="AT218" s="18" t="s">
        <v>293</v>
      </c>
      <c r="AU218" s="18" t="s">
        <v>78</v>
      </c>
      <c r="AY218" s="18" t="s">
        <v>126</v>
      </c>
      <c r="BE218" s="176">
        <f>IF(N218="základní",J218,0)</f>
        <v>0</v>
      </c>
      <c r="BF218" s="176">
        <f>IF(N218="snížená",J218,0)</f>
        <v>0</v>
      </c>
      <c r="BG218" s="176">
        <f>IF(N218="zákl. přenesená",J218,0)</f>
        <v>0</v>
      </c>
      <c r="BH218" s="176">
        <f>IF(N218="sníž. přenesená",J218,0)</f>
        <v>0</v>
      </c>
      <c r="BI218" s="176">
        <f>IF(N218="nulová",J218,0)</f>
        <v>0</v>
      </c>
      <c r="BJ218" s="18" t="s">
        <v>22</v>
      </c>
      <c r="BK218" s="176">
        <f>ROUND(I218*H218,2)</f>
        <v>0</v>
      </c>
      <c r="BL218" s="18" t="s">
        <v>133</v>
      </c>
      <c r="BM218" s="18" t="s">
        <v>304</v>
      </c>
    </row>
    <row r="219" spans="2:65" s="1" customFormat="1" ht="20.45" customHeight="1">
      <c r="B219" s="35"/>
      <c r="D219" s="189" t="s">
        <v>135</v>
      </c>
      <c r="F219" s="212" t="s">
        <v>303</v>
      </c>
      <c r="I219" s="179"/>
      <c r="L219" s="35"/>
      <c r="M219" s="64"/>
      <c r="N219" s="36"/>
      <c r="O219" s="36"/>
      <c r="P219" s="36"/>
      <c r="Q219" s="36"/>
      <c r="R219" s="36"/>
      <c r="S219" s="36"/>
      <c r="T219" s="65"/>
      <c r="AT219" s="18" t="s">
        <v>135</v>
      </c>
      <c r="AU219" s="18" t="s">
        <v>78</v>
      </c>
    </row>
    <row r="220" spans="2:65" s="1" customFormat="1" ht="20.45" customHeight="1">
      <c r="B220" s="164"/>
      <c r="C220" s="165" t="s">
        <v>305</v>
      </c>
      <c r="D220" s="165" t="s">
        <v>128</v>
      </c>
      <c r="E220" s="166" t="s">
        <v>306</v>
      </c>
      <c r="F220" s="167" t="s">
        <v>307</v>
      </c>
      <c r="G220" s="168" t="s">
        <v>131</v>
      </c>
      <c r="H220" s="169">
        <v>7.4999999999999997E-2</v>
      </c>
      <c r="I220" s="170"/>
      <c r="J220" s="171">
        <f>ROUND(I220*H220,2)</f>
        <v>0</v>
      </c>
      <c r="K220" s="167" t="s">
        <v>132</v>
      </c>
      <c r="L220" s="35"/>
      <c r="M220" s="172" t="s">
        <v>3</v>
      </c>
      <c r="N220" s="173" t="s">
        <v>41</v>
      </c>
      <c r="O220" s="36"/>
      <c r="P220" s="174">
        <f>O220*H220</f>
        <v>0</v>
      </c>
      <c r="Q220" s="174">
        <v>2.45343</v>
      </c>
      <c r="R220" s="174">
        <f>Q220*H220</f>
        <v>0.18400724999999998</v>
      </c>
      <c r="S220" s="174">
        <v>0</v>
      </c>
      <c r="T220" s="175">
        <f>S220*H220</f>
        <v>0</v>
      </c>
      <c r="AR220" s="18" t="s">
        <v>133</v>
      </c>
      <c r="AT220" s="18" t="s">
        <v>128</v>
      </c>
      <c r="AU220" s="18" t="s">
        <v>78</v>
      </c>
      <c r="AY220" s="18" t="s">
        <v>126</v>
      </c>
      <c r="BE220" s="176">
        <f>IF(N220="základní",J220,0)</f>
        <v>0</v>
      </c>
      <c r="BF220" s="176">
        <f>IF(N220="snížená",J220,0)</f>
        <v>0</v>
      </c>
      <c r="BG220" s="176">
        <f>IF(N220="zákl. přenesená",J220,0)</f>
        <v>0</v>
      </c>
      <c r="BH220" s="176">
        <f>IF(N220="sníž. přenesená",J220,0)</f>
        <v>0</v>
      </c>
      <c r="BI220" s="176">
        <f>IF(N220="nulová",J220,0)</f>
        <v>0</v>
      </c>
      <c r="BJ220" s="18" t="s">
        <v>22</v>
      </c>
      <c r="BK220" s="176">
        <f>ROUND(I220*H220,2)</f>
        <v>0</v>
      </c>
      <c r="BL220" s="18" t="s">
        <v>133</v>
      </c>
      <c r="BM220" s="18" t="s">
        <v>308</v>
      </c>
    </row>
    <row r="221" spans="2:65" s="1" customFormat="1" ht="20.45" customHeight="1">
      <c r="B221" s="35"/>
      <c r="D221" s="177" t="s">
        <v>135</v>
      </c>
      <c r="F221" s="178" t="s">
        <v>307</v>
      </c>
      <c r="I221" s="179"/>
      <c r="L221" s="35"/>
      <c r="M221" s="64"/>
      <c r="N221" s="36"/>
      <c r="O221" s="36"/>
      <c r="P221" s="36"/>
      <c r="Q221" s="36"/>
      <c r="R221" s="36"/>
      <c r="S221" s="36"/>
      <c r="T221" s="65"/>
      <c r="AT221" s="18" t="s">
        <v>135</v>
      </c>
      <c r="AU221" s="18" t="s">
        <v>78</v>
      </c>
    </row>
    <row r="222" spans="2:65" s="12" customFormat="1" ht="20.45" customHeight="1">
      <c r="B222" s="188"/>
      <c r="D222" s="189" t="s">
        <v>136</v>
      </c>
      <c r="E222" s="190" t="s">
        <v>3</v>
      </c>
      <c r="F222" s="191" t="s">
        <v>309</v>
      </c>
      <c r="H222" s="192">
        <v>7.4999999999999997E-2</v>
      </c>
      <c r="I222" s="193"/>
      <c r="L222" s="188"/>
      <c r="M222" s="194"/>
      <c r="N222" s="195"/>
      <c r="O222" s="195"/>
      <c r="P222" s="195"/>
      <c r="Q222" s="195"/>
      <c r="R222" s="195"/>
      <c r="S222" s="195"/>
      <c r="T222" s="196"/>
      <c r="AT222" s="197" t="s">
        <v>136</v>
      </c>
      <c r="AU222" s="197" t="s">
        <v>78</v>
      </c>
      <c r="AV222" s="12" t="s">
        <v>78</v>
      </c>
      <c r="AW222" s="12" t="s">
        <v>34</v>
      </c>
      <c r="AX222" s="12" t="s">
        <v>22</v>
      </c>
      <c r="AY222" s="197" t="s">
        <v>126</v>
      </c>
    </row>
    <row r="223" spans="2:65" s="1" customFormat="1" ht="20.45" customHeight="1">
      <c r="B223" s="164"/>
      <c r="C223" s="165" t="s">
        <v>310</v>
      </c>
      <c r="D223" s="165" t="s">
        <v>128</v>
      </c>
      <c r="E223" s="166" t="s">
        <v>311</v>
      </c>
      <c r="F223" s="167" t="s">
        <v>312</v>
      </c>
      <c r="G223" s="168" t="s">
        <v>189</v>
      </c>
      <c r="H223" s="169">
        <v>0.3</v>
      </c>
      <c r="I223" s="170"/>
      <c r="J223" s="171">
        <f>ROUND(I223*H223,2)</f>
        <v>0</v>
      </c>
      <c r="K223" s="167" t="s">
        <v>132</v>
      </c>
      <c r="L223" s="35"/>
      <c r="M223" s="172" t="s">
        <v>3</v>
      </c>
      <c r="N223" s="173" t="s">
        <v>41</v>
      </c>
      <c r="O223" s="36"/>
      <c r="P223" s="174">
        <f>O223*H223</f>
        <v>0</v>
      </c>
      <c r="Q223" s="174">
        <v>2.15E-3</v>
      </c>
      <c r="R223" s="174">
        <f>Q223*H223</f>
        <v>6.4499999999999996E-4</v>
      </c>
      <c r="S223" s="174">
        <v>0</v>
      </c>
      <c r="T223" s="175">
        <f>S223*H223</f>
        <v>0</v>
      </c>
      <c r="AR223" s="18" t="s">
        <v>133</v>
      </c>
      <c r="AT223" s="18" t="s">
        <v>128</v>
      </c>
      <c r="AU223" s="18" t="s">
        <v>78</v>
      </c>
      <c r="AY223" s="18" t="s">
        <v>126</v>
      </c>
      <c r="BE223" s="176">
        <f>IF(N223="základní",J223,0)</f>
        <v>0</v>
      </c>
      <c r="BF223" s="176">
        <f>IF(N223="snížená",J223,0)</f>
        <v>0</v>
      </c>
      <c r="BG223" s="176">
        <f>IF(N223="zákl. přenesená",J223,0)</f>
        <v>0</v>
      </c>
      <c r="BH223" s="176">
        <f>IF(N223="sníž. přenesená",J223,0)</f>
        <v>0</v>
      </c>
      <c r="BI223" s="176">
        <f>IF(N223="nulová",J223,0)</f>
        <v>0</v>
      </c>
      <c r="BJ223" s="18" t="s">
        <v>22</v>
      </c>
      <c r="BK223" s="176">
        <f>ROUND(I223*H223,2)</f>
        <v>0</v>
      </c>
      <c r="BL223" s="18" t="s">
        <v>133</v>
      </c>
      <c r="BM223" s="18" t="s">
        <v>313</v>
      </c>
    </row>
    <row r="224" spans="2:65" s="1" customFormat="1" ht="20.45" customHeight="1">
      <c r="B224" s="35"/>
      <c r="D224" s="177" t="s">
        <v>135</v>
      </c>
      <c r="F224" s="178" t="s">
        <v>312</v>
      </c>
      <c r="I224" s="179"/>
      <c r="L224" s="35"/>
      <c r="M224" s="64"/>
      <c r="N224" s="36"/>
      <c r="O224" s="36"/>
      <c r="P224" s="36"/>
      <c r="Q224" s="36"/>
      <c r="R224" s="36"/>
      <c r="S224" s="36"/>
      <c r="T224" s="65"/>
      <c r="AT224" s="18" t="s">
        <v>135</v>
      </c>
      <c r="AU224" s="18" t="s">
        <v>78</v>
      </c>
    </row>
    <row r="225" spans="2:65" s="12" customFormat="1" ht="20.45" customHeight="1">
      <c r="B225" s="188"/>
      <c r="D225" s="189" t="s">
        <v>136</v>
      </c>
      <c r="E225" s="190" t="s">
        <v>3</v>
      </c>
      <c r="F225" s="191" t="s">
        <v>314</v>
      </c>
      <c r="H225" s="192">
        <v>0.3</v>
      </c>
      <c r="I225" s="193"/>
      <c r="L225" s="188"/>
      <c r="M225" s="194"/>
      <c r="N225" s="195"/>
      <c r="O225" s="195"/>
      <c r="P225" s="195"/>
      <c r="Q225" s="195"/>
      <c r="R225" s="195"/>
      <c r="S225" s="195"/>
      <c r="T225" s="196"/>
      <c r="AT225" s="197" t="s">
        <v>136</v>
      </c>
      <c r="AU225" s="197" t="s">
        <v>78</v>
      </c>
      <c r="AV225" s="12" t="s">
        <v>78</v>
      </c>
      <c r="AW225" s="12" t="s">
        <v>34</v>
      </c>
      <c r="AX225" s="12" t="s">
        <v>22</v>
      </c>
      <c r="AY225" s="197" t="s">
        <v>126</v>
      </c>
    </row>
    <row r="226" spans="2:65" s="1" customFormat="1" ht="20.45" customHeight="1">
      <c r="B226" s="164"/>
      <c r="C226" s="165" t="s">
        <v>315</v>
      </c>
      <c r="D226" s="165" t="s">
        <v>128</v>
      </c>
      <c r="E226" s="166" t="s">
        <v>316</v>
      </c>
      <c r="F226" s="167" t="s">
        <v>317</v>
      </c>
      <c r="G226" s="168" t="s">
        <v>189</v>
      </c>
      <c r="H226" s="169">
        <v>0.3</v>
      </c>
      <c r="I226" s="170"/>
      <c r="J226" s="171">
        <f>ROUND(I226*H226,2)</f>
        <v>0</v>
      </c>
      <c r="K226" s="167" t="s">
        <v>132</v>
      </c>
      <c r="L226" s="35"/>
      <c r="M226" s="172" t="s">
        <v>3</v>
      </c>
      <c r="N226" s="173" t="s">
        <v>41</v>
      </c>
      <c r="O226" s="36"/>
      <c r="P226" s="174">
        <f>O226*H226</f>
        <v>0</v>
      </c>
      <c r="Q226" s="174">
        <v>0</v>
      </c>
      <c r="R226" s="174">
        <f>Q226*H226</f>
        <v>0</v>
      </c>
      <c r="S226" s="174">
        <v>0</v>
      </c>
      <c r="T226" s="175">
        <f>S226*H226</f>
        <v>0</v>
      </c>
      <c r="AR226" s="18" t="s">
        <v>133</v>
      </c>
      <c r="AT226" s="18" t="s">
        <v>128</v>
      </c>
      <c r="AU226" s="18" t="s">
        <v>78</v>
      </c>
      <c r="AY226" s="18" t="s">
        <v>126</v>
      </c>
      <c r="BE226" s="176">
        <f>IF(N226="základní",J226,0)</f>
        <v>0</v>
      </c>
      <c r="BF226" s="176">
        <f>IF(N226="snížená",J226,0)</f>
        <v>0</v>
      </c>
      <c r="BG226" s="176">
        <f>IF(N226="zákl. přenesená",J226,0)</f>
        <v>0</v>
      </c>
      <c r="BH226" s="176">
        <f>IF(N226="sníž. přenesená",J226,0)</f>
        <v>0</v>
      </c>
      <c r="BI226" s="176">
        <f>IF(N226="nulová",J226,0)</f>
        <v>0</v>
      </c>
      <c r="BJ226" s="18" t="s">
        <v>22</v>
      </c>
      <c r="BK226" s="176">
        <f>ROUND(I226*H226,2)</f>
        <v>0</v>
      </c>
      <c r="BL226" s="18" t="s">
        <v>133</v>
      </c>
      <c r="BM226" s="18" t="s">
        <v>318</v>
      </c>
    </row>
    <row r="227" spans="2:65" s="1" customFormat="1" ht="20.45" customHeight="1">
      <c r="B227" s="35"/>
      <c r="D227" s="189" t="s">
        <v>135</v>
      </c>
      <c r="F227" s="212" t="s">
        <v>317</v>
      </c>
      <c r="I227" s="179"/>
      <c r="L227" s="35"/>
      <c r="M227" s="64"/>
      <c r="N227" s="36"/>
      <c r="O227" s="36"/>
      <c r="P227" s="36"/>
      <c r="Q227" s="36"/>
      <c r="R227" s="36"/>
      <c r="S227" s="36"/>
      <c r="T227" s="65"/>
      <c r="AT227" s="18" t="s">
        <v>135</v>
      </c>
      <c r="AU227" s="18" t="s">
        <v>78</v>
      </c>
    </row>
    <row r="228" spans="2:65" s="1" customFormat="1" ht="20.45" customHeight="1">
      <c r="B228" s="164"/>
      <c r="C228" s="165" t="s">
        <v>319</v>
      </c>
      <c r="D228" s="165" t="s">
        <v>128</v>
      </c>
      <c r="E228" s="166" t="s">
        <v>320</v>
      </c>
      <c r="F228" s="167" t="s">
        <v>321</v>
      </c>
      <c r="G228" s="168" t="s">
        <v>189</v>
      </c>
      <c r="H228" s="169">
        <v>0.3</v>
      </c>
      <c r="I228" s="170"/>
      <c r="J228" s="171">
        <f>ROUND(I228*H228,2)</f>
        <v>0</v>
      </c>
      <c r="K228" s="167" t="s">
        <v>132</v>
      </c>
      <c r="L228" s="35"/>
      <c r="M228" s="172" t="s">
        <v>3</v>
      </c>
      <c r="N228" s="173" t="s">
        <v>41</v>
      </c>
      <c r="O228" s="36"/>
      <c r="P228" s="174">
        <f>O228*H228</f>
        <v>0</v>
      </c>
      <c r="Q228" s="174">
        <v>5.2399999999999999E-3</v>
      </c>
      <c r="R228" s="174">
        <f>Q228*H228</f>
        <v>1.5719999999999998E-3</v>
      </c>
      <c r="S228" s="174">
        <v>0</v>
      </c>
      <c r="T228" s="175">
        <f>S228*H228</f>
        <v>0</v>
      </c>
      <c r="AR228" s="18" t="s">
        <v>133</v>
      </c>
      <c r="AT228" s="18" t="s">
        <v>128</v>
      </c>
      <c r="AU228" s="18" t="s">
        <v>78</v>
      </c>
      <c r="AY228" s="18" t="s">
        <v>126</v>
      </c>
      <c r="BE228" s="176">
        <f>IF(N228="základní",J228,0)</f>
        <v>0</v>
      </c>
      <c r="BF228" s="176">
        <f>IF(N228="snížená",J228,0)</f>
        <v>0</v>
      </c>
      <c r="BG228" s="176">
        <f>IF(N228="zákl. přenesená",J228,0)</f>
        <v>0</v>
      </c>
      <c r="BH228" s="176">
        <f>IF(N228="sníž. přenesená",J228,0)</f>
        <v>0</v>
      </c>
      <c r="BI228" s="176">
        <f>IF(N228="nulová",J228,0)</f>
        <v>0</v>
      </c>
      <c r="BJ228" s="18" t="s">
        <v>22</v>
      </c>
      <c r="BK228" s="176">
        <f>ROUND(I228*H228,2)</f>
        <v>0</v>
      </c>
      <c r="BL228" s="18" t="s">
        <v>133</v>
      </c>
      <c r="BM228" s="18" t="s">
        <v>322</v>
      </c>
    </row>
    <row r="229" spans="2:65" s="1" customFormat="1" ht="20.45" customHeight="1">
      <c r="B229" s="35"/>
      <c r="D229" s="189" t="s">
        <v>135</v>
      </c>
      <c r="F229" s="212" t="s">
        <v>321</v>
      </c>
      <c r="I229" s="179"/>
      <c r="L229" s="35"/>
      <c r="M229" s="64"/>
      <c r="N229" s="36"/>
      <c r="O229" s="36"/>
      <c r="P229" s="36"/>
      <c r="Q229" s="36"/>
      <c r="R229" s="36"/>
      <c r="S229" s="36"/>
      <c r="T229" s="65"/>
      <c r="AT229" s="18" t="s">
        <v>135</v>
      </c>
      <c r="AU229" s="18" t="s">
        <v>78</v>
      </c>
    </row>
    <row r="230" spans="2:65" s="1" customFormat="1" ht="20.45" customHeight="1">
      <c r="B230" s="164"/>
      <c r="C230" s="165" t="s">
        <v>323</v>
      </c>
      <c r="D230" s="165" t="s">
        <v>128</v>
      </c>
      <c r="E230" s="166" t="s">
        <v>324</v>
      </c>
      <c r="F230" s="167" t="s">
        <v>325</v>
      </c>
      <c r="G230" s="168" t="s">
        <v>189</v>
      </c>
      <c r="H230" s="169">
        <v>0.3</v>
      </c>
      <c r="I230" s="170"/>
      <c r="J230" s="171">
        <f>ROUND(I230*H230,2)</f>
        <v>0</v>
      </c>
      <c r="K230" s="167" t="s">
        <v>132</v>
      </c>
      <c r="L230" s="35"/>
      <c r="M230" s="172" t="s">
        <v>3</v>
      </c>
      <c r="N230" s="173" t="s">
        <v>41</v>
      </c>
      <c r="O230" s="36"/>
      <c r="P230" s="174">
        <f>O230*H230</f>
        <v>0</v>
      </c>
      <c r="Q230" s="174">
        <v>0</v>
      </c>
      <c r="R230" s="174">
        <f>Q230*H230</f>
        <v>0</v>
      </c>
      <c r="S230" s="174">
        <v>0</v>
      </c>
      <c r="T230" s="175">
        <f>S230*H230</f>
        <v>0</v>
      </c>
      <c r="AR230" s="18" t="s">
        <v>133</v>
      </c>
      <c r="AT230" s="18" t="s">
        <v>128</v>
      </c>
      <c r="AU230" s="18" t="s">
        <v>78</v>
      </c>
      <c r="AY230" s="18" t="s">
        <v>126</v>
      </c>
      <c r="BE230" s="176">
        <f>IF(N230="základní",J230,0)</f>
        <v>0</v>
      </c>
      <c r="BF230" s="176">
        <f>IF(N230="snížená",J230,0)</f>
        <v>0</v>
      </c>
      <c r="BG230" s="176">
        <f>IF(N230="zákl. přenesená",J230,0)</f>
        <v>0</v>
      </c>
      <c r="BH230" s="176">
        <f>IF(N230="sníž. přenesená",J230,0)</f>
        <v>0</v>
      </c>
      <c r="BI230" s="176">
        <f>IF(N230="nulová",J230,0)</f>
        <v>0</v>
      </c>
      <c r="BJ230" s="18" t="s">
        <v>22</v>
      </c>
      <c r="BK230" s="176">
        <f>ROUND(I230*H230,2)</f>
        <v>0</v>
      </c>
      <c r="BL230" s="18" t="s">
        <v>133</v>
      </c>
      <c r="BM230" s="18" t="s">
        <v>326</v>
      </c>
    </row>
    <row r="231" spans="2:65" s="1" customFormat="1" ht="20.45" customHeight="1">
      <c r="B231" s="35"/>
      <c r="D231" s="189" t="s">
        <v>135</v>
      </c>
      <c r="F231" s="212" t="s">
        <v>325</v>
      </c>
      <c r="I231" s="179"/>
      <c r="L231" s="35"/>
      <c r="M231" s="64"/>
      <c r="N231" s="36"/>
      <c r="O231" s="36"/>
      <c r="P231" s="36"/>
      <c r="Q231" s="36"/>
      <c r="R231" s="36"/>
      <c r="S231" s="36"/>
      <c r="T231" s="65"/>
      <c r="AT231" s="18" t="s">
        <v>135</v>
      </c>
      <c r="AU231" s="18" t="s">
        <v>78</v>
      </c>
    </row>
    <row r="232" spans="2:65" s="1" customFormat="1" ht="28.9" customHeight="1">
      <c r="B232" s="164"/>
      <c r="C232" s="165" t="s">
        <v>327</v>
      </c>
      <c r="D232" s="165" t="s">
        <v>128</v>
      </c>
      <c r="E232" s="166" t="s">
        <v>328</v>
      </c>
      <c r="F232" s="167" t="s">
        <v>329</v>
      </c>
      <c r="G232" s="168" t="s">
        <v>330</v>
      </c>
      <c r="H232" s="169">
        <v>250</v>
      </c>
      <c r="I232" s="170"/>
      <c r="J232" s="171">
        <f>ROUND(I232*H232,2)</f>
        <v>0</v>
      </c>
      <c r="K232" s="167" t="s">
        <v>3</v>
      </c>
      <c r="L232" s="35"/>
      <c r="M232" s="172" t="s">
        <v>3</v>
      </c>
      <c r="N232" s="173" t="s">
        <v>41</v>
      </c>
      <c r="O232" s="36"/>
      <c r="P232" s="174">
        <f>O232*H232</f>
        <v>0</v>
      </c>
      <c r="Q232" s="174">
        <v>0</v>
      </c>
      <c r="R232" s="174">
        <f>Q232*H232</f>
        <v>0</v>
      </c>
      <c r="S232" s="174">
        <v>0</v>
      </c>
      <c r="T232" s="175">
        <f>S232*H232</f>
        <v>0</v>
      </c>
      <c r="AR232" s="18" t="s">
        <v>133</v>
      </c>
      <c r="AT232" s="18" t="s">
        <v>128</v>
      </c>
      <c r="AU232" s="18" t="s">
        <v>78</v>
      </c>
      <c r="AY232" s="18" t="s">
        <v>126</v>
      </c>
      <c r="BE232" s="176">
        <f>IF(N232="základní",J232,0)</f>
        <v>0</v>
      </c>
      <c r="BF232" s="176">
        <f>IF(N232="snížená",J232,0)</f>
        <v>0</v>
      </c>
      <c r="BG232" s="176">
        <f>IF(N232="zákl. přenesená",J232,0)</f>
        <v>0</v>
      </c>
      <c r="BH232" s="176">
        <f>IF(N232="sníž. přenesená",J232,0)</f>
        <v>0</v>
      </c>
      <c r="BI232" s="176">
        <f>IF(N232="nulová",J232,0)</f>
        <v>0</v>
      </c>
      <c r="BJ232" s="18" t="s">
        <v>22</v>
      </c>
      <c r="BK232" s="176">
        <f>ROUND(I232*H232,2)</f>
        <v>0</v>
      </c>
      <c r="BL232" s="18" t="s">
        <v>133</v>
      </c>
      <c r="BM232" s="18" t="s">
        <v>331</v>
      </c>
    </row>
    <row r="233" spans="2:65" s="1" customFormat="1" ht="28.9" customHeight="1">
      <c r="B233" s="35"/>
      <c r="D233" s="177" t="s">
        <v>135</v>
      </c>
      <c r="F233" s="178" t="s">
        <v>329</v>
      </c>
      <c r="I233" s="179"/>
      <c r="L233" s="35"/>
      <c r="M233" s="64"/>
      <c r="N233" s="36"/>
      <c r="O233" s="36"/>
      <c r="P233" s="36"/>
      <c r="Q233" s="36"/>
      <c r="R233" s="36"/>
      <c r="S233" s="36"/>
      <c r="T233" s="65"/>
      <c r="AT233" s="18" t="s">
        <v>135</v>
      </c>
      <c r="AU233" s="18" t="s">
        <v>78</v>
      </c>
    </row>
    <row r="234" spans="2:65" s="12" customFormat="1" ht="20.45" customHeight="1">
      <c r="B234" s="188"/>
      <c r="D234" s="189" t="s">
        <v>136</v>
      </c>
      <c r="E234" s="190" t="s">
        <v>3</v>
      </c>
      <c r="F234" s="191" t="s">
        <v>332</v>
      </c>
      <c r="H234" s="192">
        <v>250</v>
      </c>
      <c r="I234" s="193"/>
      <c r="L234" s="188"/>
      <c r="M234" s="194"/>
      <c r="N234" s="195"/>
      <c r="O234" s="195"/>
      <c r="P234" s="195"/>
      <c r="Q234" s="195"/>
      <c r="R234" s="195"/>
      <c r="S234" s="195"/>
      <c r="T234" s="196"/>
      <c r="AT234" s="197" t="s">
        <v>136</v>
      </c>
      <c r="AU234" s="197" t="s">
        <v>78</v>
      </c>
      <c r="AV234" s="12" t="s">
        <v>78</v>
      </c>
      <c r="AW234" s="12" t="s">
        <v>34</v>
      </c>
      <c r="AX234" s="12" t="s">
        <v>22</v>
      </c>
      <c r="AY234" s="197" t="s">
        <v>126</v>
      </c>
    </row>
    <row r="235" spans="2:65" s="1" customFormat="1" ht="20.45" customHeight="1">
      <c r="B235" s="164"/>
      <c r="C235" s="165" t="s">
        <v>333</v>
      </c>
      <c r="D235" s="165" t="s">
        <v>128</v>
      </c>
      <c r="E235" s="166" t="s">
        <v>334</v>
      </c>
      <c r="F235" s="167" t="s">
        <v>335</v>
      </c>
      <c r="G235" s="168" t="s">
        <v>189</v>
      </c>
      <c r="H235" s="169">
        <v>2.75</v>
      </c>
      <c r="I235" s="170"/>
      <c r="J235" s="171">
        <f>ROUND(I235*H235,2)</f>
        <v>0</v>
      </c>
      <c r="K235" s="167" t="s">
        <v>132</v>
      </c>
      <c r="L235" s="35"/>
      <c r="M235" s="172" t="s">
        <v>3</v>
      </c>
      <c r="N235" s="173" t="s">
        <v>41</v>
      </c>
      <c r="O235" s="36"/>
      <c r="P235" s="174">
        <f>O235*H235</f>
        <v>0</v>
      </c>
      <c r="Q235" s="174">
        <v>1.115E-2</v>
      </c>
      <c r="R235" s="174">
        <f>Q235*H235</f>
        <v>3.0662500000000002E-2</v>
      </c>
      <c r="S235" s="174">
        <v>0</v>
      </c>
      <c r="T235" s="175">
        <f>S235*H235</f>
        <v>0</v>
      </c>
      <c r="AR235" s="18" t="s">
        <v>133</v>
      </c>
      <c r="AT235" s="18" t="s">
        <v>128</v>
      </c>
      <c r="AU235" s="18" t="s">
        <v>78</v>
      </c>
      <c r="AY235" s="18" t="s">
        <v>126</v>
      </c>
      <c r="BE235" s="176">
        <f>IF(N235="základní",J235,0)</f>
        <v>0</v>
      </c>
      <c r="BF235" s="176">
        <f>IF(N235="snížená",J235,0)</f>
        <v>0</v>
      </c>
      <c r="BG235" s="176">
        <f>IF(N235="zákl. přenesená",J235,0)</f>
        <v>0</v>
      </c>
      <c r="BH235" s="176">
        <f>IF(N235="sníž. přenesená",J235,0)</f>
        <v>0</v>
      </c>
      <c r="BI235" s="176">
        <f>IF(N235="nulová",J235,0)</f>
        <v>0</v>
      </c>
      <c r="BJ235" s="18" t="s">
        <v>22</v>
      </c>
      <c r="BK235" s="176">
        <f>ROUND(I235*H235,2)</f>
        <v>0</v>
      </c>
      <c r="BL235" s="18" t="s">
        <v>133</v>
      </c>
      <c r="BM235" s="18" t="s">
        <v>336</v>
      </c>
    </row>
    <row r="236" spans="2:65" s="1" customFormat="1" ht="20.45" customHeight="1">
      <c r="B236" s="35"/>
      <c r="D236" s="177" t="s">
        <v>135</v>
      </c>
      <c r="F236" s="178" t="s">
        <v>335</v>
      </c>
      <c r="I236" s="179"/>
      <c r="L236" s="35"/>
      <c r="M236" s="64"/>
      <c r="N236" s="36"/>
      <c r="O236" s="36"/>
      <c r="P236" s="36"/>
      <c r="Q236" s="36"/>
      <c r="R236" s="36"/>
      <c r="S236" s="36"/>
      <c r="T236" s="65"/>
      <c r="AT236" s="18" t="s">
        <v>135</v>
      </c>
      <c r="AU236" s="18" t="s">
        <v>78</v>
      </c>
    </row>
    <row r="237" spans="2:65" s="11" customFormat="1" ht="20.45" customHeight="1">
      <c r="B237" s="180"/>
      <c r="D237" s="177" t="s">
        <v>136</v>
      </c>
      <c r="E237" s="181" t="s">
        <v>3</v>
      </c>
      <c r="F237" s="182" t="s">
        <v>337</v>
      </c>
      <c r="H237" s="183" t="s">
        <v>3</v>
      </c>
      <c r="I237" s="184"/>
      <c r="L237" s="180"/>
      <c r="M237" s="185"/>
      <c r="N237" s="186"/>
      <c r="O237" s="186"/>
      <c r="P237" s="186"/>
      <c r="Q237" s="186"/>
      <c r="R237" s="186"/>
      <c r="S237" s="186"/>
      <c r="T237" s="187"/>
      <c r="AT237" s="183" t="s">
        <v>136</v>
      </c>
      <c r="AU237" s="183" t="s">
        <v>78</v>
      </c>
      <c r="AV237" s="11" t="s">
        <v>22</v>
      </c>
      <c r="AW237" s="11" t="s">
        <v>34</v>
      </c>
      <c r="AX237" s="11" t="s">
        <v>70</v>
      </c>
      <c r="AY237" s="183" t="s">
        <v>126</v>
      </c>
    </row>
    <row r="238" spans="2:65" s="12" customFormat="1" ht="20.45" customHeight="1">
      <c r="B238" s="188"/>
      <c r="D238" s="189" t="s">
        <v>136</v>
      </c>
      <c r="E238" s="190" t="s">
        <v>3</v>
      </c>
      <c r="F238" s="191" t="s">
        <v>338</v>
      </c>
      <c r="H238" s="192">
        <v>2.75</v>
      </c>
      <c r="I238" s="193"/>
      <c r="L238" s="188"/>
      <c r="M238" s="194"/>
      <c r="N238" s="195"/>
      <c r="O238" s="195"/>
      <c r="P238" s="195"/>
      <c r="Q238" s="195"/>
      <c r="R238" s="195"/>
      <c r="S238" s="195"/>
      <c r="T238" s="196"/>
      <c r="AT238" s="197" t="s">
        <v>136</v>
      </c>
      <c r="AU238" s="197" t="s">
        <v>78</v>
      </c>
      <c r="AV238" s="12" t="s">
        <v>78</v>
      </c>
      <c r="AW238" s="12" t="s">
        <v>34</v>
      </c>
      <c r="AX238" s="12" t="s">
        <v>22</v>
      </c>
      <c r="AY238" s="197" t="s">
        <v>126</v>
      </c>
    </row>
    <row r="239" spans="2:65" s="1" customFormat="1" ht="20.45" customHeight="1">
      <c r="B239" s="164"/>
      <c r="C239" s="165" t="s">
        <v>339</v>
      </c>
      <c r="D239" s="165" t="s">
        <v>128</v>
      </c>
      <c r="E239" s="166" t="s">
        <v>340</v>
      </c>
      <c r="F239" s="167" t="s">
        <v>341</v>
      </c>
      <c r="G239" s="168" t="s">
        <v>189</v>
      </c>
      <c r="H239" s="169">
        <v>2.75</v>
      </c>
      <c r="I239" s="170"/>
      <c r="J239" s="171">
        <f>ROUND(I239*H239,2)</f>
        <v>0</v>
      </c>
      <c r="K239" s="167" t="s">
        <v>132</v>
      </c>
      <c r="L239" s="35"/>
      <c r="M239" s="172" t="s">
        <v>3</v>
      </c>
      <c r="N239" s="173" t="s">
        <v>41</v>
      </c>
      <c r="O239" s="36"/>
      <c r="P239" s="174">
        <f>O239*H239</f>
        <v>0</v>
      </c>
      <c r="Q239" s="174">
        <v>0</v>
      </c>
      <c r="R239" s="174">
        <f>Q239*H239</f>
        <v>0</v>
      </c>
      <c r="S239" s="174">
        <v>0</v>
      </c>
      <c r="T239" s="175">
        <f>S239*H239</f>
        <v>0</v>
      </c>
      <c r="AR239" s="18" t="s">
        <v>133</v>
      </c>
      <c r="AT239" s="18" t="s">
        <v>128</v>
      </c>
      <c r="AU239" s="18" t="s">
        <v>78</v>
      </c>
      <c r="AY239" s="18" t="s">
        <v>126</v>
      </c>
      <c r="BE239" s="176">
        <f>IF(N239="základní",J239,0)</f>
        <v>0</v>
      </c>
      <c r="BF239" s="176">
        <f>IF(N239="snížená",J239,0)</f>
        <v>0</v>
      </c>
      <c r="BG239" s="176">
        <f>IF(N239="zákl. přenesená",J239,0)</f>
        <v>0</v>
      </c>
      <c r="BH239" s="176">
        <f>IF(N239="sníž. přenesená",J239,0)</f>
        <v>0</v>
      </c>
      <c r="BI239" s="176">
        <f>IF(N239="nulová",J239,0)</f>
        <v>0</v>
      </c>
      <c r="BJ239" s="18" t="s">
        <v>22</v>
      </c>
      <c r="BK239" s="176">
        <f>ROUND(I239*H239,2)</f>
        <v>0</v>
      </c>
      <c r="BL239" s="18" t="s">
        <v>133</v>
      </c>
      <c r="BM239" s="18" t="s">
        <v>342</v>
      </c>
    </row>
    <row r="240" spans="2:65" s="1" customFormat="1" ht="20.45" customHeight="1">
      <c r="B240" s="35"/>
      <c r="D240" s="189" t="s">
        <v>135</v>
      </c>
      <c r="F240" s="212" t="s">
        <v>341</v>
      </c>
      <c r="I240" s="179"/>
      <c r="L240" s="35"/>
      <c r="M240" s="64"/>
      <c r="N240" s="36"/>
      <c r="O240" s="36"/>
      <c r="P240" s="36"/>
      <c r="Q240" s="36"/>
      <c r="R240" s="36"/>
      <c r="S240" s="36"/>
      <c r="T240" s="65"/>
      <c r="AT240" s="18" t="s">
        <v>135</v>
      </c>
      <c r="AU240" s="18" t="s">
        <v>78</v>
      </c>
    </row>
    <row r="241" spans="2:65" s="1" customFormat="1" ht="20.45" customHeight="1">
      <c r="B241" s="164"/>
      <c r="C241" s="165" t="s">
        <v>343</v>
      </c>
      <c r="D241" s="165" t="s">
        <v>128</v>
      </c>
      <c r="E241" s="166" t="s">
        <v>344</v>
      </c>
      <c r="F241" s="167" t="s">
        <v>345</v>
      </c>
      <c r="G241" s="168" t="s">
        <v>131</v>
      </c>
      <c r="H241" s="169">
        <v>12.321</v>
      </c>
      <c r="I241" s="170"/>
      <c r="J241" s="171">
        <f>ROUND(I241*H241,2)</f>
        <v>0</v>
      </c>
      <c r="K241" s="167" t="s">
        <v>132</v>
      </c>
      <c r="L241" s="35"/>
      <c r="M241" s="172" t="s">
        <v>3</v>
      </c>
      <c r="N241" s="173" t="s">
        <v>41</v>
      </c>
      <c r="O241" s="36"/>
      <c r="P241" s="174">
        <f>O241*H241</f>
        <v>0</v>
      </c>
      <c r="Q241" s="174">
        <v>2.4533999999999998</v>
      </c>
      <c r="R241" s="174">
        <f>Q241*H241</f>
        <v>30.228341399999998</v>
      </c>
      <c r="S241" s="174">
        <v>0</v>
      </c>
      <c r="T241" s="175">
        <f>S241*H241</f>
        <v>0</v>
      </c>
      <c r="AR241" s="18" t="s">
        <v>133</v>
      </c>
      <c r="AT241" s="18" t="s">
        <v>128</v>
      </c>
      <c r="AU241" s="18" t="s">
        <v>78</v>
      </c>
      <c r="AY241" s="18" t="s">
        <v>126</v>
      </c>
      <c r="BE241" s="176">
        <f>IF(N241="základní",J241,0)</f>
        <v>0</v>
      </c>
      <c r="BF241" s="176">
        <f>IF(N241="snížená",J241,0)</f>
        <v>0</v>
      </c>
      <c r="BG241" s="176">
        <f>IF(N241="zákl. přenesená",J241,0)</f>
        <v>0</v>
      </c>
      <c r="BH241" s="176">
        <f>IF(N241="sníž. přenesená",J241,0)</f>
        <v>0</v>
      </c>
      <c r="BI241" s="176">
        <f>IF(N241="nulová",J241,0)</f>
        <v>0</v>
      </c>
      <c r="BJ241" s="18" t="s">
        <v>22</v>
      </c>
      <c r="BK241" s="176">
        <f>ROUND(I241*H241,2)</f>
        <v>0</v>
      </c>
      <c r="BL241" s="18" t="s">
        <v>133</v>
      </c>
      <c r="BM241" s="18" t="s">
        <v>346</v>
      </c>
    </row>
    <row r="242" spans="2:65" s="1" customFormat="1" ht="20.45" customHeight="1">
      <c r="B242" s="35"/>
      <c r="D242" s="177" t="s">
        <v>135</v>
      </c>
      <c r="F242" s="178" t="s">
        <v>345</v>
      </c>
      <c r="I242" s="179"/>
      <c r="L242" s="35"/>
      <c r="M242" s="64"/>
      <c r="N242" s="36"/>
      <c r="O242" s="36"/>
      <c r="P242" s="36"/>
      <c r="Q242" s="36"/>
      <c r="R242" s="36"/>
      <c r="S242" s="36"/>
      <c r="T242" s="65"/>
      <c r="AT242" s="18" t="s">
        <v>135</v>
      </c>
      <c r="AU242" s="18" t="s">
        <v>78</v>
      </c>
    </row>
    <row r="243" spans="2:65" s="12" customFormat="1" ht="20.45" customHeight="1">
      <c r="B243" s="188"/>
      <c r="D243" s="177" t="s">
        <v>136</v>
      </c>
      <c r="E243" s="197" t="s">
        <v>3</v>
      </c>
      <c r="F243" s="198" t="s">
        <v>347</v>
      </c>
      <c r="H243" s="199">
        <v>2.6339999999999999</v>
      </c>
      <c r="I243" s="193"/>
      <c r="L243" s="188"/>
      <c r="M243" s="194"/>
      <c r="N243" s="195"/>
      <c r="O243" s="195"/>
      <c r="P243" s="195"/>
      <c r="Q243" s="195"/>
      <c r="R243" s="195"/>
      <c r="S243" s="195"/>
      <c r="T243" s="196"/>
      <c r="AT243" s="197" t="s">
        <v>136</v>
      </c>
      <c r="AU243" s="197" t="s">
        <v>78</v>
      </c>
      <c r="AV243" s="12" t="s">
        <v>78</v>
      </c>
      <c r="AW243" s="12" t="s">
        <v>34</v>
      </c>
      <c r="AX243" s="12" t="s">
        <v>70</v>
      </c>
      <c r="AY243" s="197" t="s">
        <v>126</v>
      </c>
    </row>
    <row r="244" spans="2:65" s="12" customFormat="1" ht="20.45" customHeight="1">
      <c r="B244" s="188"/>
      <c r="D244" s="177" t="s">
        <v>136</v>
      </c>
      <c r="E244" s="197" t="s">
        <v>3</v>
      </c>
      <c r="F244" s="198" t="s">
        <v>348</v>
      </c>
      <c r="H244" s="199">
        <v>0.9</v>
      </c>
      <c r="I244" s="193"/>
      <c r="L244" s="188"/>
      <c r="M244" s="194"/>
      <c r="N244" s="195"/>
      <c r="O244" s="195"/>
      <c r="P244" s="195"/>
      <c r="Q244" s="195"/>
      <c r="R244" s="195"/>
      <c r="S244" s="195"/>
      <c r="T244" s="196"/>
      <c r="AT244" s="197" t="s">
        <v>136</v>
      </c>
      <c r="AU244" s="197" t="s">
        <v>78</v>
      </c>
      <c r="AV244" s="12" t="s">
        <v>78</v>
      </c>
      <c r="AW244" s="12" t="s">
        <v>34</v>
      </c>
      <c r="AX244" s="12" t="s">
        <v>70</v>
      </c>
      <c r="AY244" s="197" t="s">
        <v>126</v>
      </c>
    </row>
    <row r="245" spans="2:65" s="12" customFormat="1" ht="20.45" customHeight="1">
      <c r="B245" s="188"/>
      <c r="D245" s="177" t="s">
        <v>136</v>
      </c>
      <c r="E245" s="197" t="s">
        <v>3</v>
      </c>
      <c r="F245" s="198" t="s">
        <v>349</v>
      </c>
      <c r="H245" s="199">
        <v>2.66</v>
      </c>
      <c r="I245" s="193"/>
      <c r="L245" s="188"/>
      <c r="M245" s="194"/>
      <c r="N245" s="195"/>
      <c r="O245" s="195"/>
      <c r="P245" s="195"/>
      <c r="Q245" s="195"/>
      <c r="R245" s="195"/>
      <c r="S245" s="195"/>
      <c r="T245" s="196"/>
      <c r="AT245" s="197" t="s">
        <v>136</v>
      </c>
      <c r="AU245" s="197" t="s">
        <v>78</v>
      </c>
      <c r="AV245" s="12" t="s">
        <v>78</v>
      </c>
      <c r="AW245" s="12" t="s">
        <v>34</v>
      </c>
      <c r="AX245" s="12" t="s">
        <v>70</v>
      </c>
      <c r="AY245" s="197" t="s">
        <v>126</v>
      </c>
    </row>
    <row r="246" spans="2:65" s="12" customFormat="1" ht="20.45" customHeight="1">
      <c r="B246" s="188"/>
      <c r="D246" s="177" t="s">
        <v>136</v>
      </c>
      <c r="E246" s="197" t="s">
        <v>3</v>
      </c>
      <c r="F246" s="198" t="s">
        <v>350</v>
      </c>
      <c r="H246" s="199">
        <v>1.5049999999999999</v>
      </c>
      <c r="I246" s="193"/>
      <c r="L246" s="188"/>
      <c r="M246" s="194"/>
      <c r="N246" s="195"/>
      <c r="O246" s="195"/>
      <c r="P246" s="195"/>
      <c r="Q246" s="195"/>
      <c r="R246" s="195"/>
      <c r="S246" s="195"/>
      <c r="T246" s="196"/>
      <c r="AT246" s="197" t="s">
        <v>136</v>
      </c>
      <c r="AU246" s="197" t="s">
        <v>78</v>
      </c>
      <c r="AV246" s="12" t="s">
        <v>78</v>
      </c>
      <c r="AW246" s="12" t="s">
        <v>34</v>
      </c>
      <c r="AX246" s="12" t="s">
        <v>70</v>
      </c>
      <c r="AY246" s="197" t="s">
        <v>126</v>
      </c>
    </row>
    <row r="247" spans="2:65" s="12" customFormat="1" ht="20.45" customHeight="1">
      <c r="B247" s="188"/>
      <c r="D247" s="177" t="s">
        <v>136</v>
      </c>
      <c r="E247" s="197" t="s">
        <v>3</v>
      </c>
      <c r="F247" s="198" t="s">
        <v>351</v>
      </c>
      <c r="H247" s="199">
        <v>1.246</v>
      </c>
      <c r="I247" s="193"/>
      <c r="L247" s="188"/>
      <c r="M247" s="194"/>
      <c r="N247" s="195"/>
      <c r="O247" s="195"/>
      <c r="P247" s="195"/>
      <c r="Q247" s="195"/>
      <c r="R247" s="195"/>
      <c r="S247" s="195"/>
      <c r="T247" s="196"/>
      <c r="AT247" s="197" t="s">
        <v>136</v>
      </c>
      <c r="AU247" s="197" t="s">
        <v>78</v>
      </c>
      <c r="AV247" s="12" t="s">
        <v>78</v>
      </c>
      <c r="AW247" s="12" t="s">
        <v>34</v>
      </c>
      <c r="AX247" s="12" t="s">
        <v>70</v>
      </c>
      <c r="AY247" s="197" t="s">
        <v>126</v>
      </c>
    </row>
    <row r="248" spans="2:65" s="12" customFormat="1" ht="20.45" customHeight="1">
      <c r="B248" s="188"/>
      <c r="D248" s="177" t="s">
        <v>136</v>
      </c>
      <c r="E248" s="197" t="s">
        <v>3</v>
      </c>
      <c r="F248" s="198" t="s">
        <v>352</v>
      </c>
      <c r="H248" s="199">
        <v>1.175</v>
      </c>
      <c r="I248" s="193"/>
      <c r="L248" s="188"/>
      <c r="M248" s="194"/>
      <c r="N248" s="195"/>
      <c r="O248" s="195"/>
      <c r="P248" s="195"/>
      <c r="Q248" s="195"/>
      <c r="R248" s="195"/>
      <c r="S248" s="195"/>
      <c r="T248" s="196"/>
      <c r="AT248" s="197" t="s">
        <v>136</v>
      </c>
      <c r="AU248" s="197" t="s">
        <v>78</v>
      </c>
      <c r="AV248" s="12" t="s">
        <v>78</v>
      </c>
      <c r="AW248" s="12" t="s">
        <v>34</v>
      </c>
      <c r="AX248" s="12" t="s">
        <v>70</v>
      </c>
      <c r="AY248" s="197" t="s">
        <v>126</v>
      </c>
    </row>
    <row r="249" spans="2:65" s="12" customFormat="1" ht="20.45" customHeight="1">
      <c r="B249" s="188"/>
      <c r="D249" s="177" t="s">
        <v>136</v>
      </c>
      <c r="E249" s="197" t="s">
        <v>3</v>
      </c>
      <c r="F249" s="198" t="s">
        <v>353</v>
      </c>
      <c r="H249" s="199">
        <v>0.53800000000000003</v>
      </c>
      <c r="I249" s="193"/>
      <c r="L249" s="188"/>
      <c r="M249" s="194"/>
      <c r="N249" s="195"/>
      <c r="O249" s="195"/>
      <c r="P249" s="195"/>
      <c r="Q249" s="195"/>
      <c r="R249" s="195"/>
      <c r="S249" s="195"/>
      <c r="T249" s="196"/>
      <c r="AT249" s="197" t="s">
        <v>136</v>
      </c>
      <c r="AU249" s="197" t="s">
        <v>78</v>
      </c>
      <c r="AV249" s="12" t="s">
        <v>78</v>
      </c>
      <c r="AW249" s="12" t="s">
        <v>34</v>
      </c>
      <c r="AX249" s="12" t="s">
        <v>70</v>
      </c>
      <c r="AY249" s="197" t="s">
        <v>126</v>
      </c>
    </row>
    <row r="250" spans="2:65" s="12" customFormat="1" ht="20.45" customHeight="1">
      <c r="B250" s="188"/>
      <c r="D250" s="177" t="s">
        <v>136</v>
      </c>
      <c r="E250" s="197" t="s">
        <v>3</v>
      </c>
      <c r="F250" s="198" t="s">
        <v>354</v>
      </c>
      <c r="H250" s="199">
        <v>1.0129999999999999</v>
      </c>
      <c r="I250" s="193"/>
      <c r="L250" s="188"/>
      <c r="M250" s="194"/>
      <c r="N250" s="195"/>
      <c r="O250" s="195"/>
      <c r="P250" s="195"/>
      <c r="Q250" s="195"/>
      <c r="R250" s="195"/>
      <c r="S250" s="195"/>
      <c r="T250" s="196"/>
      <c r="AT250" s="197" t="s">
        <v>136</v>
      </c>
      <c r="AU250" s="197" t="s">
        <v>78</v>
      </c>
      <c r="AV250" s="12" t="s">
        <v>78</v>
      </c>
      <c r="AW250" s="12" t="s">
        <v>34</v>
      </c>
      <c r="AX250" s="12" t="s">
        <v>70</v>
      </c>
      <c r="AY250" s="197" t="s">
        <v>126</v>
      </c>
    </row>
    <row r="251" spans="2:65" s="12" customFormat="1" ht="20.45" customHeight="1">
      <c r="B251" s="188"/>
      <c r="D251" s="177" t="s">
        <v>136</v>
      </c>
      <c r="E251" s="197" t="s">
        <v>3</v>
      </c>
      <c r="F251" s="198" t="s">
        <v>355</v>
      </c>
      <c r="H251" s="199">
        <v>0.65</v>
      </c>
      <c r="I251" s="193"/>
      <c r="L251" s="188"/>
      <c r="M251" s="194"/>
      <c r="N251" s="195"/>
      <c r="O251" s="195"/>
      <c r="P251" s="195"/>
      <c r="Q251" s="195"/>
      <c r="R251" s="195"/>
      <c r="S251" s="195"/>
      <c r="T251" s="196"/>
      <c r="AT251" s="197" t="s">
        <v>136</v>
      </c>
      <c r="AU251" s="197" t="s">
        <v>78</v>
      </c>
      <c r="AV251" s="12" t="s">
        <v>78</v>
      </c>
      <c r="AW251" s="12" t="s">
        <v>34</v>
      </c>
      <c r="AX251" s="12" t="s">
        <v>70</v>
      </c>
      <c r="AY251" s="197" t="s">
        <v>126</v>
      </c>
    </row>
    <row r="252" spans="2:65" s="13" customFormat="1" ht="20.45" customHeight="1">
      <c r="B252" s="200"/>
      <c r="D252" s="189" t="s">
        <v>136</v>
      </c>
      <c r="E252" s="201" t="s">
        <v>3</v>
      </c>
      <c r="F252" s="202" t="s">
        <v>153</v>
      </c>
      <c r="H252" s="203">
        <v>12.321</v>
      </c>
      <c r="I252" s="204"/>
      <c r="L252" s="200"/>
      <c r="M252" s="205"/>
      <c r="N252" s="206"/>
      <c r="O252" s="206"/>
      <c r="P252" s="206"/>
      <c r="Q252" s="206"/>
      <c r="R252" s="206"/>
      <c r="S252" s="206"/>
      <c r="T252" s="207"/>
      <c r="AT252" s="208" t="s">
        <v>136</v>
      </c>
      <c r="AU252" s="208" t="s">
        <v>78</v>
      </c>
      <c r="AV252" s="13" t="s">
        <v>133</v>
      </c>
      <c r="AW252" s="13" t="s">
        <v>34</v>
      </c>
      <c r="AX252" s="13" t="s">
        <v>22</v>
      </c>
      <c r="AY252" s="208" t="s">
        <v>126</v>
      </c>
    </row>
    <row r="253" spans="2:65" s="1" customFormat="1" ht="20.45" customHeight="1">
      <c r="B253" s="164"/>
      <c r="C253" s="165" t="s">
        <v>356</v>
      </c>
      <c r="D253" s="165" t="s">
        <v>128</v>
      </c>
      <c r="E253" s="166" t="s">
        <v>357</v>
      </c>
      <c r="F253" s="167" t="s">
        <v>358</v>
      </c>
      <c r="G253" s="168" t="s">
        <v>189</v>
      </c>
      <c r="H253" s="169">
        <v>89.57</v>
      </c>
      <c r="I253" s="170"/>
      <c r="J253" s="171">
        <f>ROUND(I253*H253,2)</f>
        <v>0</v>
      </c>
      <c r="K253" s="167" t="s">
        <v>132</v>
      </c>
      <c r="L253" s="35"/>
      <c r="M253" s="172" t="s">
        <v>3</v>
      </c>
      <c r="N253" s="173" t="s">
        <v>41</v>
      </c>
      <c r="O253" s="36"/>
      <c r="P253" s="174">
        <f>O253*H253</f>
        <v>0</v>
      </c>
      <c r="Q253" s="174">
        <v>5.1900000000000002E-3</v>
      </c>
      <c r="R253" s="174">
        <f>Q253*H253</f>
        <v>0.46486829999999996</v>
      </c>
      <c r="S253" s="174">
        <v>0</v>
      </c>
      <c r="T253" s="175">
        <f>S253*H253</f>
        <v>0</v>
      </c>
      <c r="AR253" s="18" t="s">
        <v>133</v>
      </c>
      <c r="AT253" s="18" t="s">
        <v>128</v>
      </c>
      <c r="AU253" s="18" t="s">
        <v>78</v>
      </c>
      <c r="AY253" s="18" t="s">
        <v>126</v>
      </c>
      <c r="BE253" s="176">
        <f>IF(N253="základní",J253,0)</f>
        <v>0</v>
      </c>
      <c r="BF253" s="176">
        <f>IF(N253="snížená",J253,0)</f>
        <v>0</v>
      </c>
      <c r="BG253" s="176">
        <f>IF(N253="zákl. přenesená",J253,0)</f>
        <v>0</v>
      </c>
      <c r="BH253" s="176">
        <f>IF(N253="sníž. přenesená",J253,0)</f>
        <v>0</v>
      </c>
      <c r="BI253" s="176">
        <f>IF(N253="nulová",J253,0)</f>
        <v>0</v>
      </c>
      <c r="BJ253" s="18" t="s">
        <v>22</v>
      </c>
      <c r="BK253" s="176">
        <f>ROUND(I253*H253,2)</f>
        <v>0</v>
      </c>
      <c r="BL253" s="18" t="s">
        <v>133</v>
      </c>
      <c r="BM253" s="18" t="s">
        <v>359</v>
      </c>
    </row>
    <row r="254" spans="2:65" s="1" customFormat="1" ht="20.45" customHeight="1">
      <c r="B254" s="35"/>
      <c r="D254" s="177" t="s">
        <v>135</v>
      </c>
      <c r="F254" s="178" t="s">
        <v>358</v>
      </c>
      <c r="I254" s="179"/>
      <c r="L254" s="35"/>
      <c r="M254" s="64"/>
      <c r="N254" s="36"/>
      <c r="O254" s="36"/>
      <c r="P254" s="36"/>
      <c r="Q254" s="36"/>
      <c r="R254" s="36"/>
      <c r="S254" s="36"/>
      <c r="T254" s="65"/>
      <c r="AT254" s="18" t="s">
        <v>135</v>
      </c>
      <c r="AU254" s="18" t="s">
        <v>78</v>
      </c>
    </row>
    <row r="255" spans="2:65" s="12" customFormat="1" ht="20.45" customHeight="1">
      <c r="B255" s="188"/>
      <c r="D255" s="177" t="s">
        <v>136</v>
      </c>
      <c r="E255" s="197" t="s">
        <v>3</v>
      </c>
      <c r="F255" s="198" t="s">
        <v>360</v>
      </c>
      <c r="H255" s="199">
        <v>14.05</v>
      </c>
      <c r="I255" s="193"/>
      <c r="L255" s="188"/>
      <c r="M255" s="194"/>
      <c r="N255" s="195"/>
      <c r="O255" s="195"/>
      <c r="P255" s="195"/>
      <c r="Q255" s="195"/>
      <c r="R255" s="195"/>
      <c r="S255" s="195"/>
      <c r="T255" s="196"/>
      <c r="AT255" s="197" t="s">
        <v>136</v>
      </c>
      <c r="AU255" s="197" t="s">
        <v>78</v>
      </c>
      <c r="AV255" s="12" t="s">
        <v>78</v>
      </c>
      <c r="AW255" s="12" t="s">
        <v>34</v>
      </c>
      <c r="AX255" s="12" t="s">
        <v>70</v>
      </c>
      <c r="AY255" s="197" t="s">
        <v>126</v>
      </c>
    </row>
    <row r="256" spans="2:65" s="12" customFormat="1" ht="20.45" customHeight="1">
      <c r="B256" s="188"/>
      <c r="D256" s="177" t="s">
        <v>136</v>
      </c>
      <c r="E256" s="197" t="s">
        <v>3</v>
      </c>
      <c r="F256" s="198" t="s">
        <v>361</v>
      </c>
      <c r="H256" s="199">
        <v>4.5</v>
      </c>
      <c r="I256" s="193"/>
      <c r="L256" s="188"/>
      <c r="M256" s="194"/>
      <c r="N256" s="195"/>
      <c r="O256" s="195"/>
      <c r="P256" s="195"/>
      <c r="Q256" s="195"/>
      <c r="R256" s="195"/>
      <c r="S256" s="195"/>
      <c r="T256" s="196"/>
      <c r="AT256" s="197" t="s">
        <v>136</v>
      </c>
      <c r="AU256" s="197" t="s">
        <v>78</v>
      </c>
      <c r="AV256" s="12" t="s">
        <v>78</v>
      </c>
      <c r="AW256" s="12" t="s">
        <v>34</v>
      </c>
      <c r="AX256" s="12" t="s">
        <v>70</v>
      </c>
      <c r="AY256" s="197" t="s">
        <v>126</v>
      </c>
    </row>
    <row r="257" spans="2:65" s="12" customFormat="1" ht="20.45" customHeight="1">
      <c r="B257" s="188"/>
      <c r="D257" s="177" t="s">
        <v>136</v>
      </c>
      <c r="E257" s="197" t="s">
        <v>3</v>
      </c>
      <c r="F257" s="198" t="s">
        <v>362</v>
      </c>
      <c r="H257" s="199">
        <v>26.6</v>
      </c>
      <c r="I257" s="193"/>
      <c r="L257" s="188"/>
      <c r="M257" s="194"/>
      <c r="N257" s="195"/>
      <c r="O257" s="195"/>
      <c r="P257" s="195"/>
      <c r="Q257" s="195"/>
      <c r="R257" s="195"/>
      <c r="S257" s="195"/>
      <c r="T257" s="196"/>
      <c r="AT257" s="197" t="s">
        <v>136</v>
      </c>
      <c r="AU257" s="197" t="s">
        <v>78</v>
      </c>
      <c r="AV257" s="12" t="s">
        <v>78</v>
      </c>
      <c r="AW257" s="12" t="s">
        <v>34</v>
      </c>
      <c r="AX257" s="12" t="s">
        <v>70</v>
      </c>
      <c r="AY257" s="197" t="s">
        <v>126</v>
      </c>
    </row>
    <row r="258" spans="2:65" s="12" customFormat="1" ht="20.45" customHeight="1">
      <c r="B258" s="188"/>
      <c r="D258" s="177" t="s">
        <v>136</v>
      </c>
      <c r="E258" s="197" t="s">
        <v>3</v>
      </c>
      <c r="F258" s="198" t="s">
        <v>363</v>
      </c>
      <c r="H258" s="199">
        <v>13.79</v>
      </c>
      <c r="I258" s="193"/>
      <c r="L258" s="188"/>
      <c r="M258" s="194"/>
      <c r="N258" s="195"/>
      <c r="O258" s="195"/>
      <c r="P258" s="195"/>
      <c r="Q258" s="195"/>
      <c r="R258" s="195"/>
      <c r="S258" s="195"/>
      <c r="T258" s="196"/>
      <c r="AT258" s="197" t="s">
        <v>136</v>
      </c>
      <c r="AU258" s="197" t="s">
        <v>78</v>
      </c>
      <c r="AV258" s="12" t="s">
        <v>78</v>
      </c>
      <c r="AW258" s="12" t="s">
        <v>34</v>
      </c>
      <c r="AX258" s="12" t="s">
        <v>70</v>
      </c>
      <c r="AY258" s="197" t="s">
        <v>126</v>
      </c>
    </row>
    <row r="259" spans="2:65" s="12" customFormat="1" ht="20.45" customHeight="1">
      <c r="B259" s="188"/>
      <c r="D259" s="177" t="s">
        <v>136</v>
      </c>
      <c r="E259" s="197" t="s">
        <v>3</v>
      </c>
      <c r="F259" s="198" t="s">
        <v>364</v>
      </c>
      <c r="H259" s="199">
        <v>7.23</v>
      </c>
      <c r="I259" s="193"/>
      <c r="L259" s="188"/>
      <c r="M259" s="194"/>
      <c r="N259" s="195"/>
      <c r="O259" s="195"/>
      <c r="P259" s="195"/>
      <c r="Q259" s="195"/>
      <c r="R259" s="195"/>
      <c r="S259" s="195"/>
      <c r="T259" s="196"/>
      <c r="AT259" s="197" t="s">
        <v>136</v>
      </c>
      <c r="AU259" s="197" t="s">
        <v>78</v>
      </c>
      <c r="AV259" s="12" t="s">
        <v>78</v>
      </c>
      <c r="AW259" s="12" t="s">
        <v>34</v>
      </c>
      <c r="AX259" s="12" t="s">
        <v>70</v>
      </c>
      <c r="AY259" s="197" t="s">
        <v>126</v>
      </c>
    </row>
    <row r="260" spans="2:65" s="12" customFormat="1" ht="20.45" customHeight="1">
      <c r="B260" s="188"/>
      <c r="D260" s="177" t="s">
        <v>136</v>
      </c>
      <c r="E260" s="197" t="s">
        <v>3</v>
      </c>
      <c r="F260" s="198" t="s">
        <v>365</v>
      </c>
      <c r="H260" s="199">
        <v>9.4</v>
      </c>
      <c r="I260" s="193"/>
      <c r="L260" s="188"/>
      <c r="M260" s="194"/>
      <c r="N260" s="195"/>
      <c r="O260" s="195"/>
      <c r="P260" s="195"/>
      <c r="Q260" s="195"/>
      <c r="R260" s="195"/>
      <c r="S260" s="195"/>
      <c r="T260" s="196"/>
      <c r="AT260" s="197" t="s">
        <v>136</v>
      </c>
      <c r="AU260" s="197" t="s">
        <v>78</v>
      </c>
      <c r="AV260" s="12" t="s">
        <v>78</v>
      </c>
      <c r="AW260" s="12" t="s">
        <v>34</v>
      </c>
      <c r="AX260" s="12" t="s">
        <v>70</v>
      </c>
      <c r="AY260" s="197" t="s">
        <v>126</v>
      </c>
    </row>
    <row r="261" spans="2:65" s="12" customFormat="1" ht="20.45" customHeight="1">
      <c r="B261" s="188"/>
      <c r="D261" s="177" t="s">
        <v>136</v>
      </c>
      <c r="E261" s="197" t="s">
        <v>3</v>
      </c>
      <c r="F261" s="198" t="s">
        <v>366</v>
      </c>
      <c r="H261" s="199">
        <v>4.3</v>
      </c>
      <c r="I261" s="193"/>
      <c r="L261" s="188"/>
      <c r="M261" s="194"/>
      <c r="N261" s="195"/>
      <c r="O261" s="195"/>
      <c r="P261" s="195"/>
      <c r="Q261" s="195"/>
      <c r="R261" s="195"/>
      <c r="S261" s="195"/>
      <c r="T261" s="196"/>
      <c r="AT261" s="197" t="s">
        <v>136</v>
      </c>
      <c r="AU261" s="197" t="s">
        <v>78</v>
      </c>
      <c r="AV261" s="12" t="s">
        <v>78</v>
      </c>
      <c r="AW261" s="12" t="s">
        <v>34</v>
      </c>
      <c r="AX261" s="12" t="s">
        <v>70</v>
      </c>
      <c r="AY261" s="197" t="s">
        <v>126</v>
      </c>
    </row>
    <row r="262" spans="2:65" s="12" customFormat="1" ht="20.45" customHeight="1">
      <c r="B262" s="188"/>
      <c r="D262" s="177" t="s">
        <v>136</v>
      </c>
      <c r="E262" s="197" t="s">
        <v>3</v>
      </c>
      <c r="F262" s="198" t="s">
        <v>367</v>
      </c>
      <c r="H262" s="199">
        <v>4.5</v>
      </c>
      <c r="I262" s="193"/>
      <c r="L262" s="188"/>
      <c r="M262" s="194"/>
      <c r="N262" s="195"/>
      <c r="O262" s="195"/>
      <c r="P262" s="195"/>
      <c r="Q262" s="195"/>
      <c r="R262" s="195"/>
      <c r="S262" s="195"/>
      <c r="T262" s="196"/>
      <c r="AT262" s="197" t="s">
        <v>136</v>
      </c>
      <c r="AU262" s="197" t="s">
        <v>78</v>
      </c>
      <c r="AV262" s="12" t="s">
        <v>78</v>
      </c>
      <c r="AW262" s="12" t="s">
        <v>34</v>
      </c>
      <c r="AX262" s="12" t="s">
        <v>70</v>
      </c>
      <c r="AY262" s="197" t="s">
        <v>126</v>
      </c>
    </row>
    <row r="263" spans="2:65" s="12" customFormat="1" ht="20.45" customHeight="1">
      <c r="B263" s="188"/>
      <c r="D263" s="177" t="s">
        <v>136</v>
      </c>
      <c r="E263" s="197" t="s">
        <v>3</v>
      </c>
      <c r="F263" s="198" t="s">
        <v>368</v>
      </c>
      <c r="H263" s="199">
        <v>5.2</v>
      </c>
      <c r="I263" s="193"/>
      <c r="L263" s="188"/>
      <c r="M263" s="194"/>
      <c r="N263" s="195"/>
      <c r="O263" s="195"/>
      <c r="P263" s="195"/>
      <c r="Q263" s="195"/>
      <c r="R263" s="195"/>
      <c r="S263" s="195"/>
      <c r="T263" s="196"/>
      <c r="AT263" s="197" t="s">
        <v>136</v>
      </c>
      <c r="AU263" s="197" t="s">
        <v>78</v>
      </c>
      <c r="AV263" s="12" t="s">
        <v>78</v>
      </c>
      <c r="AW263" s="12" t="s">
        <v>34</v>
      </c>
      <c r="AX263" s="12" t="s">
        <v>70</v>
      </c>
      <c r="AY263" s="197" t="s">
        <v>126</v>
      </c>
    </row>
    <row r="264" spans="2:65" s="13" customFormat="1" ht="20.45" customHeight="1">
      <c r="B264" s="200"/>
      <c r="D264" s="189" t="s">
        <v>136</v>
      </c>
      <c r="E264" s="201" t="s">
        <v>3</v>
      </c>
      <c r="F264" s="202" t="s">
        <v>153</v>
      </c>
      <c r="H264" s="203">
        <v>89.57</v>
      </c>
      <c r="I264" s="204"/>
      <c r="L264" s="200"/>
      <c r="M264" s="205"/>
      <c r="N264" s="206"/>
      <c r="O264" s="206"/>
      <c r="P264" s="206"/>
      <c r="Q264" s="206"/>
      <c r="R264" s="206"/>
      <c r="S264" s="206"/>
      <c r="T264" s="207"/>
      <c r="AT264" s="208" t="s">
        <v>136</v>
      </c>
      <c r="AU264" s="208" t="s">
        <v>78</v>
      </c>
      <c r="AV264" s="13" t="s">
        <v>133</v>
      </c>
      <c r="AW264" s="13" t="s">
        <v>34</v>
      </c>
      <c r="AX264" s="13" t="s">
        <v>22</v>
      </c>
      <c r="AY264" s="208" t="s">
        <v>126</v>
      </c>
    </row>
    <row r="265" spans="2:65" s="1" customFormat="1" ht="20.45" customHeight="1">
      <c r="B265" s="164"/>
      <c r="C265" s="165" t="s">
        <v>369</v>
      </c>
      <c r="D265" s="165" t="s">
        <v>128</v>
      </c>
      <c r="E265" s="166" t="s">
        <v>370</v>
      </c>
      <c r="F265" s="167" t="s">
        <v>371</v>
      </c>
      <c r="G265" s="168" t="s">
        <v>189</v>
      </c>
      <c r="H265" s="169">
        <v>89.57</v>
      </c>
      <c r="I265" s="170"/>
      <c r="J265" s="171">
        <f>ROUND(I265*H265,2)</f>
        <v>0</v>
      </c>
      <c r="K265" s="167" t="s">
        <v>132</v>
      </c>
      <c r="L265" s="35"/>
      <c r="M265" s="172" t="s">
        <v>3</v>
      </c>
      <c r="N265" s="173" t="s">
        <v>41</v>
      </c>
      <c r="O265" s="36"/>
      <c r="P265" s="174">
        <f>O265*H265</f>
        <v>0</v>
      </c>
      <c r="Q265" s="174">
        <v>0</v>
      </c>
      <c r="R265" s="174">
        <f>Q265*H265</f>
        <v>0</v>
      </c>
      <c r="S265" s="174">
        <v>0</v>
      </c>
      <c r="T265" s="175">
        <f>S265*H265</f>
        <v>0</v>
      </c>
      <c r="AR265" s="18" t="s">
        <v>133</v>
      </c>
      <c r="AT265" s="18" t="s">
        <v>128</v>
      </c>
      <c r="AU265" s="18" t="s">
        <v>78</v>
      </c>
      <c r="AY265" s="18" t="s">
        <v>126</v>
      </c>
      <c r="BE265" s="176">
        <f>IF(N265="základní",J265,0)</f>
        <v>0</v>
      </c>
      <c r="BF265" s="176">
        <f>IF(N265="snížená",J265,0)</f>
        <v>0</v>
      </c>
      <c r="BG265" s="176">
        <f>IF(N265="zákl. přenesená",J265,0)</f>
        <v>0</v>
      </c>
      <c r="BH265" s="176">
        <f>IF(N265="sníž. přenesená",J265,0)</f>
        <v>0</v>
      </c>
      <c r="BI265" s="176">
        <f>IF(N265="nulová",J265,0)</f>
        <v>0</v>
      </c>
      <c r="BJ265" s="18" t="s">
        <v>22</v>
      </c>
      <c r="BK265" s="176">
        <f>ROUND(I265*H265,2)</f>
        <v>0</v>
      </c>
      <c r="BL265" s="18" t="s">
        <v>133</v>
      </c>
      <c r="BM265" s="18" t="s">
        <v>372</v>
      </c>
    </row>
    <row r="266" spans="2:65" s="1" customFormat="1" ht="20.45" customHeight="1">
      <c r="B266" s="35"/>
      <c r="D266" s="189" t="s">
        <v>135</v>
      </c>
      <c r="F266" s="212" t="s">
        <v>371</v>
      </c>
      <c r="I266" s="179"/>
      <c r="L266" s="35"/>
      <c r="M266" s="64"/>
      <c r="N266" s="36"/>
      <c r="O266" s="36"/>
      <c r="P266" s="36"/>
      <c r="Q266" s="36"/>
      <c r="R266" s="36"/>
      <c r="S266" s="36"/>
      <c r="T266" s="65"/>
      <c r="AT266" s="18" t="s">
        <v>135</v>
      </c>
      <c r="AU266" s="18" t="s">
        <v>78</v>
      </c>
    </row>
    <row r="267" spans="2:65" s="1" customFormat="1" ht="20.45" customHeight="1">
      <c r="B267" s="164"/>
      <c r="C267" s="165" t="s">
        <v>373</v>
      </c>
      <c r="D267" s="165" t="s">
        <v>128</v>
      </c>
      <c r="E267" s="166" t="s">
        <v>374</v>
      </c>
      <c r="F267" s="167" t="s">
        <v>375</v>
      </c>
      <c r="G267" s="168" t="s">
        <v>200</v>
      </c>
      <c r="H267" s="169">
        <v>0.92900000000000005</v>
      </c>
      <c r="I267" s="170"/>
      <c r="J267" s="171">
        <f>ROUND(I267*H267,2)</f>
        <v>0</v>
      </c>
      <c r="K267" s="167" t="s">
        <v>132</v>
      </c>
      <c r="L267" s="35"/>
      <c r="M267" s="172" t="s">
        <v>3</v>
      </c>
      <c r="N267" s="173" t="s">
        <v>41</v>
      </c>
      <c r="O267" s="36"/>
      <c r="P267" s="174">
        <f>O267*H267</f>
        <v>0</v>
      </c>
      <c r="Q267" s="174">
        <v>1.0525599999999999</v>
      </c>
      <c r="R267" s="174">
        <f>Q267*H267</f>
        <v>0.97782824000000002</v>
      </c>
      <c r="S267" s="174">
        <v>0</v>
      </c>
      <c r="T267" s="175">
        <f>S267*H267</f>
        <v>0</v>
      </c>
      <c r="AR267" s="18" t="s">
        <v>133</v>
      </c>
      <c r="AT267" s="18" t="s">
        <v>128</v>
      </c>
      <c r="AU267" s="18" t="s">
        <v>78</v>
      </c>
      <c r="AY267" s="18" t="s">
        <v>126</v>
      </c>
      <c r="BE267" s="176">
        <f>IF(N267="základní",J267,0)</f>
        <v>0</v>
      </c>
      <c r="BF267" s="176">
        <f>IF(N267="snížená",J267,0)</f>
        <v>0</v>
      </c>
      <c r="BG267" s="176">
        <f>IF(N267="zákl. přenesená",J267,0)</f>
        <v>0</v>
      </c>
      <c r="BH267" s="176">
        <f>IF(N267="sníž. přenesená",J267,0)</f>
        <v>0</v>
      </c>
      <c r="BI267" s="176">
        <f>IF(N267="nulová",J267,0)</f>
        <v>0</v>
      </c>
      <c r="BJ267" s="18" t="s">
        <v>22</v>
      </c>
      <c r="BK267" s="176">
        <f>ROUND(I267*H267,2)</f>
        <v>0</v>
      </c>
      <c r="BL267" s="18" t="s">
        <v>133</v>
      </c>
      <c r="BM267" s="18" t="s">
        <v>376</v>
      </c>
    </row>
    <row r="268" spans="2:65" s="1" customFormat="1" ht="20.45" customHeight="1">
      <c r="B268" s="35"/>
      <c r="D268" s="177" t="s">
        <v>135</v>
      </c>
      <c r="F268" s="178" t="s">
        <v>375</v>
      </c>
      <c r="I268" s="179"/>
      <c r="L268" s="35"/>
      <c r="M268" s="64"/>
      <c r="N268" s="36"/>
      <c r="O268" s="36"/>
      <c r="P268" s="36"/>
      <c r="Q268" s="36"/>
      <c r="R268" s="36"/>
      <c r="S268" s="36"/>
      <c r="T268" s="65"/>
      <c r="AT268" s="18" t="s">
        <v>135</v>
      </c>
      <c r="AU268" s="18" t="s">
        <v>78</v>
      </c>
    </row>
    <row r="269" spans="2:65" s="11" customFormat="1" ht="20.45" customHeight="1">
      <c r="B269" s="180"/>
      <c r="D269" s="177" t="s">
        <v>136</v>
      </c>
      <c r="E269" s="181" t="s">
        <v>3</v>
      </c>
      <c r="F269" s="182" t="s">
        <v>377</v>
      </c>
      <c r="H269" s="183" t="s">
        <v>3</v>
      </c>
      <c r="I269" s="184"/>
      <c r="L269" s="180"/>
      <c r="M269" s="185"/>
      <c r="N269" s="186"/>
      <c r="O269" s="186"/>
      <c r="P269" s="186"/>
      <c r="Q269" s="186"/>
      <c r="R269" s="186"/>
      <c r="S269" s="186"/>
      <c r="T269" s="187"/>
      <c r="AT269" s="183" t="s">
        <v>136</v>
      </c>
      <c r="AU269" s="183" t="s">
        <v>78</v>
      </c>
      <c r="AV269" s="11" t="s">
        <v>22</v>
      </c>
      <c r="AW269" s="11" t="s">
        <v>34</v>
      </c>
      <c r="AX269" s="11" t="s">
        <v>70</v>
      </c>
      <c r="AY269" s="183" t="s">
        <v>126</v>
      </c>
    </row>
    <row r="270" spans="2:65" s="11" customFormat="1" ht="20.45" customHeight="1">
      <c r="B270" s="180"/>
      <c r="D270" s="177" t="s">
        <v>136</v>
      </c>
      <c r="E270" s="181" t="s">
        <v>3</v>
      </c>
      <c r="F270" s="182" t="s">
        <v>378</v>
      </c>
      <c r="H270" s="183" t="s">
        <v>3</v>
      </c>
      <c r="I270" s="184"/>
      <c r="L270" s="180"/>
      <c r="M270" s="185"/>
      <c r="N270" s="186"/>
      <c r="O270" s="186"/>
      <c r="P270" s="186"/>
      <c r="Q270" s="186"/>
      <c r="R270" s="186"/>
      <c r="S270" s="186"/>
      <c r="T270" s="187"/>
      <c r="AT270" s="183" t="s">
        <v>136</v>
      </c>
      <c r="AU270" s="183" t="s">
        <v>78</v>
      </c>
      <c r="AV270" s="11" t="s">
        <v>22</v>
      </c>
      <c r="AW270" s="11" t="s">
        <v>34</v>
      </c>
      <c r="AX270" s="11" t="s">
        <v>70</v>
      </c>
      <c r="AY270" s="183" t="s">
        <v>126</v>
      </c>
    </row>
    <row r="271" spans="2:65" s="12" customFormat="1" ht="20.45" customHeight="1">
      <c r="B271" s="188"/>
      <c r="D271" s="177" t="s">
        <v>136</v>
      </c>
      <c r="E271" s="197" t="s">
        <v>3</v>
      </c>
      <c r="F271" s="198" t="s">
        <v>379</v>
      </c>
      <c r="H271" s="199">
        <v>6.0000000000000001E-3</v>
      </c>
      <c r="I271" s="193"/>
      <c r="L271" s="188"/>
      <c r="M271" s="194"/>
      <c r="N271" s="195"/>
      <c r="O271" s="195"/>
      <c r="P271" s="195"/>
      <c r="Q271" s="195"/>
      <c r="R271" s="195"/>
      <c r="S271" s="195"/>
      <c r="T271" s="196"/>
      <c r="AT271" s="197" t="s">
        <v>136</v>
      </c>
      <c r="AU271" s="197" t="s">
        <v>78</v>
      </c>
      <c r="AV271" s="12" t="s">
        <v>78</v>
      </c>
      <c r="AW271" s="12" t="s">
        <v>34</v>
      </c>
      <c r="AX271" s="12" t="s">
        <v>70</v>
      </c>
      <c r="AY271" s="197" t="s">
        <v>126</v>
      </c>
    </row>
    <row r="272" spans="2:65" s="12" customFormat="1" ht="20.45" customHeight="1">
      <c r="B272" s="188"/>
      <c r="D272" s="177" t="s">
        <v>136</v>
      </c>
      <c r="E272" s="197" t="s">
        <v>3</v>
      </c>
      <c r="F272" s="198" t="s">
        <v>380</v>
      </c>
      <c r="H272" s="199">
        <v>3.9E-2</v>
      </c>
      <c r="I272" s="193"/>
      <c r="L272" s="188"/>
      <c r="M272" s="194"/>
      <c r="N272" s="195"/>
      <c r="O272" s="195"/>
      <c r="P272" s="195"/>
      <c r="Q272" s="195"/>
      <c r="R272" s="195"/>
      <c r="S272" s="195"/>
      <c r="T272" s="196"/>
      <c r="AT272" s="197" t="s">
        <v>136</v>
      </c>
      <c r="AU272" s="197" t="s">
        <v>78</v>
      </c>
      <c r="AV272" s="12" t="s">
        <v>78</v>
      </c>
      <c r="AW272" s="12" t="s">
        <v>34</v>
      </c>
      <c r="AX272" s="12" t="s">
        <v>70</v>
      </c>
      <c r="AY272" s="197" t="s">
        <v>126</v>
      </c>
    </row>
    <row r="273" spans="2:51" s="11" customFormat="1" ht="20.45" customHeight="1">
      <c r="B273" s="180"/>
      <c r="D273" s="177" t="s">
        <v>136</v>
      </c>
      <c r="E273" s="181" t="s">
        <v>3</v>
      </c>
      <c r="F273" s="182" t="s">
        <v>381</v>
      </c>
      <c r="H273" s="183" t="s">
        <v>3</v>
      </c>
      <c r="I273" s="184"/>
      <c r="L273" s="180"/>
      <c r="M273" s="185"/>
      <c r="N273" s="186"/>
      <c r="O273" s="186"/>
      <c r="P273" s="186"/>
      <c r="Q273" s="186"/>
      <c r="R273" s="186"/>
      <c r="S273" s="186"/>
      <c r="T273" s="187"/>
      <c r="AT273" s="183" t="s">
        <v>136</v>
      </c>
      <c r="AU273" s="183" t="s">
        <v>78</v>
      </c>
      <c r="AV273" s="11" t="s">
        <v>22</v>
      </c>
      <c r="AW273" s="11" t="s">
        <v>34</v>
      </c>
      <c r="AX273" s="11" t="s">
        <v>70</v>
      </c>
      <c r="AY273" s="183" t="s">
        <v>126</v>
      </c>
    </row>
    <row r="274" spans="2:51" s="12" customFormat="1" ht="20.45" customHeight="1">
      <c r="B274" s="188"/>
      <c r="D274" s="177" t="s">
        <v>136</v>
      </c>
      <c r="E274" s="197" t="s">
        <v>3</v>
      </c>
      <c r="F274" s="198" t="s">
        <v>382</v>
      </c>
      <c r="H274" s="199">
        <v>8.9999999999999993E-3</v>
      </c>
      <c r="I274" s="193"/>
      <c r="L274" s="188"/>
      <c r="M274" s="194"/>
      <c r="N274" s="195"/>
      <c r="O274" s="195"/>
      <c r="P274" s="195"/>
      <c r="Q274" s="195"/>
      <c r="R274" s="195"/>
      <c r="S274" s="195"/>
      <c r="T274" s="196"/>
      <c r="AT274" s="197" t="s">
        <v>136</v>
      </c>
      <c r="AU274" s="197" t="s">
        <v>78</v>
      </c>
      <c r="AV274" s="12" t="s">
        <v>78</v>
      </c>
      <c r="AW274" s="12" t="s">
        <v>34</v>
      </c>
      <c r="AX274" s="12" t="s">
        <v>70</v>
      </c>
      <c r="AY274" s="197" t="s">
        <v>126</v>
      </c>
    </row>
    <row r="275" spans="2:51" s="12" customFormat="1" ht="20.45" customHeight="1">
      <c r="B275" s="188"/>
      <c r="D275" s="177" t="s">
        <v>136</v>
      </c>
      <c r="E275" s="197" t="s">
        <v>3</v>
      </c>
      <c r="F275" s="198" t="s">
        <v>383</v>
      </c>
      <c r="H275" s="199">
        <v>5.6000000000000001E-2</v>
      </c>
      <c r="I275" s="193"/>
      <c r="L275" s="188"/>
      <c r="M275" s="194"/>
      <c r="N275" s="195"/>
      <c r="O275" s="195"/>
      <c r="P275" s="195"/>
      <c r="Q275" s="195"/>
      <c r="R275" s="195"/>
      <c r="S275" s="195"/>
      <c r="T275" s="196"/>
      <c r="AT275" s="197" t="s">
        <v>136</v>
      </c>
      <c r="AU275" s="197" t="s">
        <v>78</v>
      </c>
      <c r="AV275" s="12" t="s">
        <v>78</v>
      </c>
      <c r="AW275" s="12" t="s">
        <v>34</v>
      </c>
      <c r="AX275" s="12" t="s">
        <v>70</v>
      </c>
      <c r="AY275" s="197" t="s">
        <v>126</v>
      </c>
    </row>
    <row r="276" spans="2:51" s="11" customFormat="1" ht="20.45" customHeight="1">
      <c r="B276" s="180"/>
      <c r="D276" s="177" t="s">
        <v>136</v>
      </c>
      <c r="E276" s="181" t="s">
        <v>3</v>
      </c>
      <c r="F276" s="182" t="s">
        <v>384</v>
      </c>
      <c r="H276" s="183" t="s">
        <v>3</v>
      </c>
      <c r="I276" s="184"/>
      <c r="L276" s="180"/>
      <c r="M276" s="185"/>
      <c r="N276" s="186"/>
      <c r="O276" s="186"/>
      <c r="P276" s="186"/>
      <c r="Q276" s="186"/>
      <c r="R276" s="186"/>
      <c r="S276" s="186"/>
      <c r="T276" s="187"/>
      <c r="AT276" s="183" t="s">
        <v>136</v>
      </c>
      <c r="AU276" s="183" t="s">
        <v>78</v>
      </c>
      <c r="AV276" s="11" t="s">
        <v>22</v>
      </c>
      <c r="AW276" s="11" t="s">
        <v>34</v>
      </c>
      <c r="AX276" s="11" t="s">
        <v>70</v>
      </c>
      <c r="AY276" s="183" t="s">
        <v>126</v>
      </c>
    </row>
    <row r="277" spans="2:51" s="12" customFormat="1" ht="20.45" customHeight="1">
      <c r="B277" s="188"/>
      <c r="D277" s="177" t="s">
        <v>136</v>
      </c>
      <c r="E277" s="197" t="s">
        <v>3</v>
      </c>
      <c r="F277" s="198" t="s">
        <v>385</v>
      </c>
      <c r="H277" s="199">
        <v>5.0999999999999997E-2</v>
      </c>
      <c r="I277" s="193"/>
      <c r="L277" s="188"/>
      <c r="M277" s="194"/>
      <c r="N277" s="195"/>
      <c r="O277" s="195"/>
      <c r="P277" s="195"/>
      <c r="Q277" s="195"/>
      <c r="R277" s="195"/>
      <c r="S277" s="195"/>
      <c r="T277" s="196"/>
      <c r="AT277" s="197" t="s">
        <v>136</v>
      </c>
      <c r="AU277" s="197" t="s">
        <v>78</v>
      </c>
      <c r="AV277" s="12" t="s">
        <v>78</v>
      </c>
      <c r="AW277" s="12" t="s">
        <v>34</v>
      </c>
      <c r="AX277" s="12" t="s">
        <v>70</v>
      </c>
      <c r="AY277" s="197" t="s">
        <v>126</v>
      </c>
    </row>
    <row r="278" spans="2:51" s="11" customFormat="1" ht="20.45" customHeight="1">
      <c r="B278" s="180"/>
      <c r="D278" s="177" t="s">
        <v>136</v>
      </c>
      <c r="E278" s="181" t="s">
        <v>3</v>
      </c>
      <c r="F278" s="182" t="s">
        <v>386</v>
      </c>
      <c r="H278" s="183" t="s">
        <v>3</v>
      </c>
      <c r="I278" s="184"/>
      <c r="L278" s="180"/>
      <c r="M278" s="185"/>
      <c r="N278" s="186"/>
      <c r="O278" s="186"/>
      <c r="P278" s="186"/>
      <c r="Q278" s="186"/>
      <c r="R278" s="186"/>
      <c r="S278" s="186"/>
      <c r="T278" s="187"/>
      <c r="AT278" s="183" t="s">
        <v>136</v>
      </c>
      <c r="AU278" s="183" t="s">
        <v>78</v>
      </c>
      <c r="AV278" s="11" t="s">
        <v>22</v>
      </c>
      <c r="AW278" s="11" t="s">
        <v>34</v>
      </c>
      <c r="AX278" s="11" t="s">
        <v>70</v>
      </c>
      <c r="AY278" s="183" t="s">
        <v>126</v>
      </c>
    </row>
    <row r="279" spans="2:51" s="11" customFormat="1" ht="20.45" customHeight="1">
      <c r="B279" s="180"/>
      <c r="D279" s="177" t="s">
        <v>136</v>
      </c>
      <c r="E279" s="181" t="s">
        <v>3</v>
      </c>
      <c r="F279" s="182" t="s">
        <v>378</v>
      </c>
      <c r="H279" s="183" t="s">
        <v>3</v>
      </c>
      <c r="I279" s="184"/>
      <c r="L279" s="180"/>
      <c r="M279" s="185"/>
      <c r="N279" s="186"/>
      <c r="O279" s="186"/>
      <c r="P279" s="186"/>
      <c r="Q279" s="186"/>
      <c r="R279" s="186"/>
      <c r="S279" s="186"/>
      <c r="T279" s="187"/>
      <c r="AT279" s="183" t="s">
        <v>136</v>
      </c>
      <c r="AU279" s="183" t="s">
        <v>78</v>
      </c>
      <c r="AV279" s="11" t="s">
        <v>22</v>
      </c>
      <c r="AW279" s="11" t="s">
        <v>34</v>
      </c>
      <c r="AX279" s="11" t="s">
        <v>70</v>
      </c>
      <c r="AY279" s="183" t="s">
        <v>126</v>
      </c>
    </row>
    <row r="280" spans="2:51" s="12" customFormat="1" ht="20.45" customHeight="1">
      <c r="B280" s="188"/>
      <c r="D280" s="177" t="s">
        <v>136</v>
      </c>
      <c r="E280" s="197" t="s">
        <v>3</v>
      </c>
      <c r="F280" s="198" t="s">
        <v>387</v>
      </c>
      <c r="H280" s="199">
        <v>2.3E-2</v>
      </c>
      <c r="I280" s="193"/>
      <c r="L280" s="188"/>
      <c r="M280" s="194"/>
      <c r="N280" s="195"/>
      <c r="O280" s="195"/>
      <c r="P280" s="195"/>
      <c r="Q280" s="195"/>
      <c r="R280" s="195"/>
      <c r="S280" s="195"/>
      <c r="T280" s="196"/>
      <c r="AT280" s="197" t="s">
        <v>136</v>
      </c>
      <c r="AU280" s="197" t="s">
        <v>78</v>
      </c>
      <c r="AV280" s="12" t="s">
        <v>78</v>
      </c>
      <c r="AW280" s="12" t="s">
        <v>34</v>
      </c>
      <c r="AX280" s="12" t="s">
        <v>70</v>
      </c>
      <c r="AY280" s="197" t="s">
        <v>126</v>
      </c>
    </row>
    <row r="281" spans="2:51" s="11" customFormat="1" ht="20.45" customHeight="1">
      <c r="B281" s="180"/>
      <c r="D281" s="177" t="s">
        <v>136</v>
      </c>
      <c r="E281" s="181" t="s">
        <v>3</v>
      </c>
      <c r="F281" s="182" t="s">
        <v>381</v>
      </c>
      <c r="H281" s="183" t="s">
        <v>3</v>
      </c>
      <c r="I281" s="184"/>
      <c r="L281" s="180"/>
      <c r="M281" s="185"/>
      <c r="N281" s="186"/>
      <c r="O281" s="186"/>
      <c r="P281" s="186"/>
      <c r="Q281" s="186"/>
      <c r="R281" s="186"/>
      <c r="S281" s="186"/>
      <c r="T281" s="187"/>
      <c r="AT281" s="183" t="s">
        <v>136</v>
      </c>
      <c r="AU281" s="183" t="s">
        <v>78</v>
      </c>
      <c r="AV281" s="11" t="s">
        <v>22</v>
      </c>
      <c r="AW281" s="11" t="s">
        <v>34</v>
      </c>
      <c r="AX281" s="11" t="s">
        <v>70</v>
      </c>
      <c r="AY281" s="183" t="s">
        <v>126</v>
      </c>
    </row>
    <row r="282" spans="2:51" s="12" customFormat="1" ht="20.45" customHeight="1">
      <c r="B282" s="188"/>
      <c r="D282" s="177" t="s">
        <v>136</v>
      </c>
      <c r="E282" s="197" t="s">
        <v>3</v>
      </c>
      <c r="F282" s="198" t="s">
        <v>388</v>
      </c>
      <c r="H282" s="199">
        <v>2.4E-2</v>
      </c>
      <c r="I282" s="193"/>
      <c r="L282" s="188"/>
      <c r="M282" s="194"/>
      <c r="N282" s="195"/>
      <c r="O282" s="195"/>
      <c r="P282" s="195"/>
      <c r="Q282" s="195"/>
      <c r="R282" s="195"/>
      <c r="S282" s="195"/>
      <c r="T282" s="196"/>
      <c r="AT282" s="197" t="s">
        <v>136</v>
      </c>
      <c r="AU282" s="197" t="s">
        <v>78</v>
      </c>
      <c r="AV282" s="12" t="s">
        <v>78</v>
      </c>
      <c r="AW282" s="12" t="s">
        <v>34</v>
      </c>
      <c r="AX282" s="12" t="s">
        <v>70</v>
      </c>
      <c r="AY282" s="197" t="s">
        <v>126</v>
      </c>
    </row>
    <row r="283" spans="2:51" s="11" customFormat="1" ht="20.45" customHeight="1">
      <c r="B283" s="180"/>
      <c r="D283" s="177" t="s">
        <v>136</v>
      </c>
      <c r="E283" s="181" t="s">
        <v>3</v>
      </c>
      <c r="F283" s="182" t="s">
        <v>384</v>
      </c>
      <c r="H283" s="183" t="s">
        <v>3</v>
      </c>
      <c r="I283" s="184"/>
      <c r="L283" s="180"/>
      <c r="M283" s="185"/>
      <c r="N283" s="186"/>
      <c r="O283" s="186"/>
      <c r="P283" s="186"/>
      <c r="Q283" s="186"/>
      <c r="R283" s="186"/>
      <c r="S283" s="186"/>
      <c r="T283" s="187"/>
      <c r="AT283" s="183" t="s">
        <v>136</v>
      </c>
      <c r="AU283" s="183" t="s">
        <v>78</v>
      </c>
      <c r="AV283" s="11" t="s">
        <v>22</v>
      </c>
      <c r="AW283" s="11" t="s">
        <v>34</v>
      </c>
      <c r="AX283" s="11" t="s">
        <v>70</v>
      </c>
      <c r="AY283" s="183" t="s">
        <v>126</v>
      </c>
    </row>
    <row r="284" spans="2:51" s="12" customFormat="1" ht="20.45" customHeight="1">
      <c r="B284" s="188"/>
      <c r="D284" s="177" t="s">
        <v>136</v>
      </c>
      <c r="E284" s="197" t="s">
        <v>3</v>
      </c>
      <c r="F284" s="198" t="s">
        <v>389</v>
      </c>
      <c r="H284" s="199">
        <v>2.1999999999999999E-2</v>
      </c>
      <c r="I284" s="193"/>
      <c r="L284" s="188"/>
      <c r="M284" s="194"/>
      <c r="N284" s="195"/>
      <c r="O284" s="195"/>
      <c r="P284" s="195"/>
      <c r="Q284" s="195"/>
      <c r="R284" s="195"/>
      <c r="S284" s="195"/>
      <c r="T284" s="196"/>
      <c r="AT284" s="197" t="s">
        <v>136</v>
      </c>
      <c r="AU284" s="197" t="s">
        <v>78</v>
      </c>
      <c r="AV284" s="12" t="s">
        <v>78</v>
      </c>
      <c r="AW284" s="12" t="s">
        <v>34</v>
      </c>
      <c r="AX284" s="12" t="s">
        <v>70</v>
      </c>
      <c r="AY284" s="197" t="s">
        <v>126</v>
      </c>
    </row>
    <row r="285" spans="2:51" s="11" customFormat="1" ht="20.45" customHeight="1">
      <c r="B285" s="180"/>
      <c r="D285" s="177" t="s">
        <v>136</v>
      </c>
      <c r="E285" s="181" t="s">
        <v>3</v>
      </c>
      <c r="F285" s="182" t="s">
        <v>390</v>
      </c>
      <c r="H285" s="183" t="s">
        <v>3</v>
      </c>
      <c r="I285" s="184"/>
      <c r="L285" s="180"/>
      <c r="M285" s="185"/>
      <c r="N285" s="186"/>
      <c r="O285" s="186"/>
      <c r="P285" s="186"/>
      <c r="Q285" s="186"/>
      <c r="R285" s="186"/>
      <c r="S285" s="186"/>
      <c r="T285" s="187"/>
      <c r="AT285" s="183" t="s">
        <v>136</v>
      </c>
      <c r="AU285" s="183" t="s">
        <v>78</v>
      </c>
      <c r="AV285" s="11" t="s">
        <v>22</v>
      </c>
      <c r="AW285" s="11" t="s">
        <v>34</v>
      </c>
      <c r="AX285" s="11" t="s">
        <v>70</v>
      </c>
      <c r="AY285" s="183" t="s">
        <v>126</v>
      </c>
    </row>
    <row r="286" spans="2:51" s="11" customFormat="1" ht="20.45" customHeight="1">
      <c r="B286" s="180"/>
      <c r="D286" s="177" t="s">
        <v>136</v>
      </c>
      <c r="E286" s="181" t="s">
        <v>3</v>
      </c>
      <c r="F286" s="182" t="s">
        <v>378</v>
      </c>
      <c r="H286" s="183" t="s">
        <v>3</v>
      </c>
      <c r="I286" s="184"/>
      <c r="L286" s="180"/>
      <c r="M286" s="185"/>
      <c r="N286" s="186"/>
      <c r="O286" s="186"/>
      <c r="P286" s="186"/>
      <c r="Q286" s="186"/>
      <c r="R286" s="186"/>
      <c r="S286" s="186"/>
      <c r="T286" s="187"/>
      <c r="AT286" s="183" t="s">
        <v>136</v>
      </c>
      <c r="AU286" s="183" t="s">
        <v>78</v>
      </c>
      <c r="AV286" s="11" t="s">
        <v>22</v>
      </c>
      <c r="AW286" s="11" t="s">
        <v>34</v>
      </c>
      <c r="AX286" s="11" t="s">
        <v>70</v>
      </c>
      <c r="AY286" s="183" t="s">
        <v>126</v>
      </c>
    </row>
    <row r="287" spans="2:51" s="12" customFormat="1" ht="20.45" customHeight="1">
      <c r="B287" s="188"/>
      <c r="D287" s="177" t="s">
        <v>136</v>
      </c>
      <c r="E287" s="197" t="s">
        <v>3</v>
      </c>
      <c r="F287" s="198" t="s">
        <v>391</v>
      </c>
      <c r="H287" s="199">
        <v>4.3999999999999997E-2</v>
      </c>
      <c r="I287" s="193"/>
      <c r="L287" s="188"/>
      <c r="M287" s="194"/>
      <c r="N287" s="195"/>
      <c r="O287" s="195"/>
      <c r="P287" s="195"/>
      <c r="Q287" s="195"/>
      <c r="R287" s="195"/>
      <c r="S287" s="195"/>
      <c r="T287" s="196"/>
      <c r="AT287" s="197" t="s">
        <v>136</v>
      </c>
      <c r="AU287" s="197" t="s">
        <v>78</v>
      </c>
      <c r="AV287" s="12" t="s">
        <v>78</v>
      </c>
      <c r="AW287" s="12" t="s">
        <v>34</v>
      </c>
      <c r="AX287" s="12" t="s">
        <v>70</v>
      </c>
      <c r="AY287" s="197" t="s">
        <v>126</v>
      </c>
    </row>
    <row r="288" spans="2:51" s="11" customFormat="1" ht="20.45" customHeight="1">
      <c r="B288" s="180"/>
      <c r="D288" s="177" t="s">
        <v>136</v>
      </c>
      <c r="E288" s="181" t="s">
        <v>3</v>
      </c>
      <c r="F288" s="182" t="s">
        <v>381</v>
      </c>
      <c r="H288" s="183" t="s">
        <v>3</v>
      </c>
      <c r="I288" s="184"/>
      <c r="L288" s="180"/>
      <c r="M288" s="185"/>
      <c r="N288" s="186"/>
      <c r="O288" s="186"/>
      <c r="P288" s="186"/>
      <c r="Q288" s="186"/>
      <c r="R288" s="186"/>
      <c r="S288" s="186"/>
      <c r="T288" s="187"/>
      <c r="AT288" s="183" t="s">
        <v>136</v>
      </c>
      <c r="AU288" s="183" t="s">
        <v>78</v>
      </c>
      <c r="AV288" s="11" t="s">
        <v>22</v>
      </c>
      <c r="AW288" s="11" t="s">
        <v>34</v>
      </c>
      <c r="AX288" s="11" t="s">
        <v>70</v>
      </c>
      <c r="AY288" s="183" t="s">
        <v>126</v>
      </c>
    </row>
    <row r="289" spans="2:51" s="12" customFormat="1" ht="20.45" customHeight="1">
      <c r="B289" s="188"/>
      <c r="D289" s="177" t="s">
        <v>136</v>
      </c>
      <c r="E289" s="197" t="s">
        <v>3</v>
      </c>
      <c r="F289" s="198" t="s">
        <v>392</v>
      </c>
      <c r="H289" s="199">
        <v>7.0999999999999994E-2</v>
      </c>
      <c r="I289" s="193"/>
      <c r="L289" s="188"/>
      <c r="M289" s="194"/>
      <c r="N289" s="195"/>
      <c r="O289" s="195"/>
      <c r="P289" s="195"/>
      <c r="Q289" s="195"/>
      <c r="R289" s="195"/>
      <c r="S289" s="195"/>
      <c r="T289" s="196"/>
      <c r="AT289" s="197" t="s">
        <v>136</v>
      </c>
      <c r="AU289" s="197" t="s">
        <v>78</v>
      </c>
      <c r="AV289" s="12" t="s">
        <v>78</v>
      </c>
      <c r="AW289" s="12" t="s">
        <v>34</v>
      </c>
      <c r="AX289" s="12" t="s">
        <v>70</v>
      </c>
      <c r="AY289" s="197" t="s">
        <v>126</v>
      </c>
    </row>
    <row r="290" spans="2:51" s="11" customFormat="1" ht="20.45" customHeight="1">
      <c r="B290" s="180"/>
      <c r="D290" s="177" t="s">
        <v>136</v>
      </c>
      <c r="E290" s="181" t="s">
        <v>3</v>
      </c>
      <c r="F290" s="182" t="s">
        <v>384</v>
      </c>
      <c r="H290" s="183" t="s">
        <v>3</v>
      </c>
      <c r="I290" s="184"/>
      <c r="L290" s="180"/>
      <c r="M290" s="185"/>
      <c r="N290" s="186"/>
      <c r="O290" s="186"/>
      <c r="P290" s="186"/>
      <c r="Q290" s="186"/>
      <c r="R290" s="186"/>
      <c r="S290" s="186"/>
      <c r="T290" s="187"/>
      <c r="AT290" s="183" t="s">
        <v>136</v>
      </c>
      <c r="AU290" s="183" t="s">
        <v>78</v>
      </c>
      <c r="AV290" s="11" t="s">
        <v>22</v>
      </c>
      <c r="AW290" s="11" t="s">
        <v>34</v>
      </c>
      <c r="AX290" s="11" t="s">
        <v>70</v>
      </c>
      <c r="AY290" s="183" t="s">
        <v>126</v>
      </c>
    </row>
    <row r="291" spans="2:51" s="12" customFormat="1" ht="20.45" customHeight="1">
      <c r="B291" s="188"/>
      <c r="D291" s="177" t="s">
        <v>136</v>
      </c>
      <c r="E291" s="197" t="s">
        <v>3</v>
      </c>
      <c r="F291" s="198" t="s">
        <v>393</v>
      </c>
      <c r="H291" s="199">
        <v>6.4000000000000001E-2</v>
      </c>
      <c r="I291" s="193"/>
      <c r="L291" s="188"/>
      <c r="M291" s="194"/>
      <c r="N291" s="195"/>
      <c r="O291" s="195"/>
      <c r="P291" s="195"/>
      <c r="Q291" s="195"/>
      <c r="R291" s="195"/>
      <c r="S291" s="195"/>
      <c r="T291" s="196"/>
      <c r="AT291" s="197" t="s">
        <v>136</v>
      </c>
      <c r="AU291" s="197" t="s">
        <v>78</v>
      </c>
      <c r="AV291" s="12" t="s">
        <v>78</v>
      </c>
      <c r="AW291" s="12" t="s">
        <v>34</v>
      </c>
      <c r="AX291" s="12" t="s">
        <v>70</v>
      </c>
      <c r="AY291" s="197" t="s">
        <v>126</v>
      </c>
    </row>
    <row r="292" spans="2:51" s="11" customFormat="1" ht="20.45" customHeight="1">
      <c r="B292" s="180"/>
      <c r="D292" s="177" t="s">
        <v>136</v>
      </c>
      <c r="E292" s="181" t="s">
        <v>3</v>
      </c>
      <c r="F292" s="182" t="s">
        <v>394</v>
      </c>
      <c r="H292" s="183" t="s">
        <v>3</v>
      </c>
      <c r="I292" s="184"/>
      <c r="L292" s="180"/>
      <c r="M292" s="185"/>
      <c r="N292" s="186"/>
      <c r="O292" s="186"/>
      <c r="P292" s="186"/>
      <c r="Q292" s="186"/>
      <c r="R292" s="186"/>
      <c r="S292" s="186"/>
      <c r="T292" s="187"/>
      <c r="AT292" s="183" t="s">
        <v>136</v>
      </c>
      <c r="AU292" s="183" t="s">
        <v>78</v>
      </c>
      <c r="AV292" s="11" t="s">
        <v>22</v>
      </c>
      <c r="AW292" s="11" t="s">
        <v>34</v>
      </c>
      <c r="AX292" s="11" t="s">
        <v>70</v>
      </c>
      <c r="AY292" s="183" t="s">
        <v>126</v>
      </c>
    </row>
    <row r="293" spans="2:51" s="11" customFormat="1" ht="20.45" customHeight="1">
      <c r="B293" s="180"/>
      <c r="D293" s="177" t="s">
        <v>136</v>
      </c>
      <c r="E293" s="181" t="s">
        <v>3</v>
      </c>
      <c r="F293" s="182" t="s">
        <v>378</v>
      </c>
      <c r="H293" s="183" t="s">
        <v>3</v>
      </c>
      <c r="I293" s="184"/>
      <c r="L293" s="180"/>
      <c r="M293" s="185"/>
      <c r="N293" s="186"/>
      <c r="O293" s="186"/>
      <c r="P293" s="186"/>
      <c r="Q293" s="186"/>
      <c r="R293" s="186"/>
      <c r="S293" s="186"/>
      <c r="T293" s="187"/>
      <c r="AT293" s="183" t="s">
        <v>136</v>
      </c>
      <c r="AU293" s="183" t="s">
        <v>78</v>
      </c>
      <c r="AV293" s="11" t="s">
        <v>22</v>
      </c>
      <c r="AW293" s="11" t="s">
        <v>34</v>
      </c>
      <c r="AX293" s="11" t="s">
        <v>70</v>
      </c>
      <c r="AY293" s="183" t="s">
        <v>126</v>
      </c>
    </row>
    <row r="294" spans="2:51" s="12" customFormat="1" ht="20.45" customHeight="1">
      <c r="B294" s="188"/>
      <c r="D294" s="177" t="s">
        <v>136</v>
      </c>
      <c r="E294" s="197" t="s">
        <v>3</v>
      </c>
      <c r="F294" s="198" t="s">
        <v>395</v>
      </c>
      <c r="H294" s="199">
        <v>2.4E-2</v>
      </c>
      <c r="I294" s="193"/>
      <c r="L294" s="188"/>
      <c r="M294" s="194"/>
      <c r="N294" s="195"/>
      <c r="O294" s="195"/>
      <c r="P294" s="195"/>
      <c r="Q294" s="195"/>
      <c r="R294" s="195"/>
      <c r="S294" s="195"/>
      <c r="T294" s="196"/>
      <c r="AT294" s="197" t="s">
        <v>136</v>
      </c>
      <c r="AU294" s="197" t="s">
        <v>78</v>
      </c>
      <c r="AV294" s="12" t="s">
        <v>78</v>
      </c>
      <c r="AW294" s="12" t="s">
        <v>34</v>
      </c>
      <c r="AX294" s="12" t="s">
        <v>70</v>
      </c>
      <c r="AY294" s="197" t="s">
        <v>126</v>
      </c>
    </row>
    <row r="295" spans="2:51" s="11" customFormat="1" ht="20.45" customHeight="1">
      <c r="B295" s="180"/>
      <c r="D295" s="177" t="s">
        <v>136</v>
      </c>
      <c r="E295" s="181" t="s">
        <v>3</v>
      </c>
      <c r="F295" s="182" t="s">
        <v>381</v>
      </c>
      <c r="H295" s="183" t="s">
        <v>3</v>
      </c>
      <c r="I295" s="184"/>
      <c r="L295" s="180"/>
      <c r="M295" s="185"/>
      <c r="N295" s="186"/>
      <c r="O295" s="186"/>
      <c r="P295" s="186"/>
      <c r="Q295" s="186"/>
      <c r="R295" s="186"/>
      <c r="S295" s="186"/>
      <c r="T295" s="187"/>
      <c r="AT295" s="183" t="s">
        <v>136</v>
      </c>
      <c r="AU295" s="183" t="s">
        <v>78</v>
      </c>
      <c r="AV295" s="11" t="s">
        <v>22</v>
      </c>
      <c r="AW295" s="11" t="s">
        <v>34</v>
      </c>
      <c r="AX295" s="11" t="s">
        <v>70</v>
      </c>
      <c r="AY295" s="183" t="s">
        <v>126</v>
      </c>
    </row>
    <row r="296" spans="2:51" s="12" customFormat="1" ht="20.45" customHeight="1">
      <c r="B296" s="188"/>
      <c r="D296" s="177" t="s">
        <v>136</v>
      </c>
      <c r="E296" s="197" t="s">
        <v>3</v>
      </c>
      <c r="F296" s="198" t="s">
        <v>396</v>
      </c>
      <c r="H296" s="199">
        <v>3.1E-2</v>
      </c>
      <c r="I296" s="193"/>
      <c r="L296" s="188"/>
      <c r="M296" s="194"/>
      <c r="N296" s="195"/>
      <c r="O296" s="195"/>
      <c r="P296" s="195"/>
      <c r="Q296" s="195"/>
      <c r="R296" s="195"/>
      <c r="S296" s="195"/>
      <c r="T296" s="196"/>
      <c r="AT296" s="197" t="s">
        <v>136</v>
      </c>
      <c r="AU296" s="197" t="s">
        <v>78</v>
      </c>
      <c r="AV296" s="12" t="s">
        <v>78</v>
      </c>
      <c r="AW296" s="12" t="s">
        <v>34</v>
      </c>
      <c r="AX296" s="12" t="s">
        <v>70</v>
      </c>
      <c r="AY296" s="197" t="s">
        <v>126</v>
      </c>
    </row>
    <row r="297" spans="2:51" s="11" customFormat="1" ht="20.45" customHeight="1">
      <c r="B297" s="180"/>
      <c r="D297" s="177" t="s">
        <v>136</v>
      </c>
      <c r="E297" s="181" t="s">
        <v>3</v>
      </c>
      <c r="F297" s="182" t="s">
        <v>397</v>
      </c>
      <c r="H297" s="183" t="s">
        <v>3</v>
      </c>
      <c r="I297" s="184"/>
      <c r="L297" s="180"/>
      <c r="M297" s="185"/>
      <c r="N297" s="186"/>
      <c r="O297" s="186"/>
      <c r="P297" s="186"/>
      <c r="Q297" s="186"/>
      <c r="R297" s="186"/>
      <c r="S297" s="186"/>
      <c r="T297" s="187"/>
      <c r="AT297" s="183" t="s">
        <v>136</v>
      </c>
      <c r="AU297" s="183" t="s">
        <v>78</v>
      </c>
      <c r="AV297" s="11" t="s">
        <v>22</v>
      </c>
      <c r="AW297" s="11" t="s">
        <v>34</v>
      </c>
      <c r="AX297" s="11" t="s">
        <v>70</v>
      </c>
      <c r="AY297" s="183" t="s">
        <v>126</v>
      </c>
    </row>
    <row r="298" spans="2:51" s="12" customFormat="1" ht="20.45" customHeight="1">
      <c r="B298" s="188"/>
      <c r="D298" s="177" t="s">
        <v>136</v>
      </c>
      <c r="E298" s="197" t="s">
        <v>3</v>
      </c>
      <c r="F298" s="198" t="s">
        <v>398</v>
      </c>
      <c r="H298" s="199">
        <v>8.1000000000000003E-2</v>
      </c>
      <c r="I298" s="193"/>
      <c r="L298" s="188"/>
      <c r="M298" s="194"/>
      <c r="N298" s="195"/>
      <c r="O298" s="195"/>
      <c r="P298" s="195"/>
      <c r="Q298" s="195"/>
      <c r="R298" s="195"/>
      <c r="S298" s="195"/>
      <c r="T298" s="196"/>
      <c r="AT298" s="197" t="s">
        <v>136</v>
      </c>
      <c r="AU298" s="197" t="s">
        <v>78</v>
      </c>
      <c r="AV298" s="12" t="s">
        <v>78</v>
      </c>
      <c r="AW298" s="12" t="s">
        <v>34</v>
      </c>
      <c r="AX298" s="12" t="s">
        <v>70</v>
      </c>
      <c r="AY298" s="197" t="s">
        <v>126</v>
      </c>
    </row>
    <row r="299" spans="2:51" s="11" customFormat="1" ht="20.45" customHeight="1">
      <c r="B299" s="180"/>
      <c r="D299" s="177" t="s">
        <v>136</v>
      </c>
      <c r="E299" s="181" t="s">
        <v>3</v>
      </c>
      <c r="F299" s="182" t="s">
        <v>399</v>
      </c>
      <c r="H299" s="183" t="s">
        <v>3</v>
      </c>
      <c r="I299" s="184"/>
      <c r="L299" s="180"/>
      <c r="M299" s="185"/>
      <c r="N299" s="186"/>
      <c r="O299" s="186"/>
      <c r="P299" s="186"/>
      <c r="Q299" s="186"/>
      <c r="R299" s="186"/>
      <c r="S299" s="186"/>
      <c r="T299" s="187"/>
      <c r="AT299" s="183" t="s">
        <v>136</v>
      </c>
      <c r="AU299" s="183" t="s">
        <v>78</v>
      </c>
      <c r="AV299" s="11" t="s">
        <v>22</v>
      </c>
      <c r="AW299" s="11" t="s">
        <v>34</v>
      </c>
      <c r="AX299" s="11" t="s">
        <v>70</v>
      </c>
      <c r="AY299" s="183" t="s">
        <v>126</v>
      </c>
    </row>
    <row r="300" spans="2:51" s="11" customFormat="1" ht="20.45" customHeight="1">
      <c r="B300" s="180"/>
      <c r="D300" s="177" t="s">
        <v>136</v>
      </c>
      <c r="E300" s="181" t="s">
        <v>3</v>
      </c>
      <c r="F300" s="182" t="s">
        <v>378</v>
      </c>
      <c r="H300" s="183" t="s">
        <v>3</v>
      </c>
      <c r="I300" s="184"/>
      <c r="L300" s="180"/>
      <c r="M300" s="185"/>
      <c r="N300" s="186"/>
      <c r="O300" s="186"/>
      <c r="P300" s="186"/>
      <c r="Q300" s="186"/>
      <c r="R300" s="186"/>
      <c r="S300" s="186"/>
      <c r="T300" s="187"/>
      <c r="AT300" s="183" t="s">
        <v>136</v>
      </c>
      <c r="AU300" s="183" t="s">
        <v>78</v>
      </c>
      <c r="AV300" s="11" t="s">
        <v>22</v>
      </c>
      <c r="AW300" s="11" t="s">
        <v>34</v>
      </c>
      <c r="AX300" s="11" t="s">
        <v>70</v>
      </c>
      <c r="AY300" s="183" t="s">
        <v>126</v>
      </c>
    </row>
    <row r="301" spans="2:51" s="12" customFormat="1" ht="20.45" customHeight="1">
      <c r="B301" s="188"/>
      <c r="D301" s="177" t="s">
        <v>136</v>
      </c>
      <c r="E301" s="197" t="s">
        <v>3</v>
      </c>
      <c r="F301" s="198" t="s">
        <v>400</v>
      </c>
      <c r="H301" s="199">
        <v>1.4E-2</v>
      </c>
      <c r="I301" s="193"/>
      <c r="L301" s="188"/>
      <c r="M301" s="194"/>
      <c r="N301" s="195"/>
      <c r="O301" s="195"/>
      <c r="P301" s="195"/>
      <c r="Q301" s="195"/>
      <c r="R301" s="195"/>
      <c r="S301" s="195"/>
      <c r="T301" s="196"/>
      <c r="AT301" s="197" t="s">
        <v>136</v>
      </c>
      <c r="AU301" s="197" t="s">
        <v>78</v>
      </c>
      <c r="AV301" s="12" t="s">
        <v>78</v>
      </c>
      <c r="AW301" s="12" t="s">
        <v>34</v>
      </c>
      <c r="AX301" s="12" t="s">
        <v>70</v>
      </c>
      <c r="AY301" s="197" t="s">
        <v>126</v>
      </c>
    </row>
    <row r="302" spans="2:51" s="11" customFormat="1" ht="20.45" customHeight="1">
      <c r="B302" s="180"/>
      <c r="D302" s="177" t="s">
        <v>136</v>
      </c>
      <c r="E302" s="181" t="s">
        <v>3</v>
      </c>
      <c r="F302" s="182" t="s">
        <v>381</v>
      </c>
      <c r="H302" s="183" t="s">
        <v>3</v>
      </c>
      <c r="I302" s="184"/>
      <c r="L302" s="180"/>
      <c r="M302" s="185"/>
      <c r="N302" s="186"/>
      <c r="O302" s="186"/>
      <c r="P302" s="186"/>
      <c r="Q302" s="186"/>
      <c r="R302" s="186"/>
      <c r="S302" s="186"/>
      <c r="T302" s="187"/>
      <c r="AT302" s="183" t="s">
        <v>136</v>
      </c>
      <c r="AU302" s="183" t="s">
        <v>78</v>
      </c>
      <c r="AV302" s="11" t="s">
        <v>22</v>
      </c>
      <c r="AW302" s="11" t="s">
        <v>34</v>
      </c>
      <c r="AX302" s="11" t="s">
        <v>70</v>
      </c>
      <c r="AY302" s="183" t="s">
        <v>126</v>
      </c>
    </row>
    <row r="303" spans="2:51" s="12" customFormat="1" ht="20.45" customHeight="1">
      <c r="B303" s="188"/>
      <c r="D303" s="177" t="s">
        <v>136</v>
      </c>
      <c r="E303" s="197" t="s">
        <v>3</v>
      </c>
      <c r="F303" s="198" t="s">
        <v>401</v>
      </c>
      <c r="H303" s="199">
        <v>1.6E-2</v>
      </c>
      <c r="I303" s="193"/>
      <c r="L303" s="188"/>
      <c r="M303" s="194"/>
      <c r="N303" s="195"/>
      <c r="O303" s="195"/>
      <c r="P303" s="195"/>
      <c r="Q303" s="195"/>
      <c r="R303" s="195"/>
      <c r="S303" s="195"/>
      <c r="T303" s="196"/>
      <c r="AT303" s="197" t="s">
        <v>136</v>
      </c>
      <c r="AU303" s="197" t="s">
        <v>78</v>
      </c>
      <c r="AV303" s="12" t="s">
        <v>78</v>
      </c>
      <c r="AW303" s="12" t="s">
        <v>34</v>
      </c>
      <c r="AX303" s="12" t="s">
        <v>70</v>
      </c>
      <c r="AY303" s="197" t="s">
        <v>126</v>
      </c>
    </row>
    <row r="304" spans="2:51" s="11" customFormat="1" ht="20.45" customHeight="1">
      <c r="B304" s="180"/>
      <c r="D304" s="177" t="s">
        <v>136</v>
      </c>
      <c r="E304" s="181" t="s">
        <v>3</v>
      </c>
      <c r="F304" s="182" t="s">
        <v>397</v>
      </c>
      <c r="H304" s="183" t="s">
        <v>3</v>
      </c>
      <c r="I304" s="184"/>
      <c r="L304" s="180"/>
      <c r="M304" s="185"/>
      <c r="N304" s="186"/>
      <c r="O304" s="186"/>
      <c r="P304" s="186"/>
      <c r="Q304" s="186"/>
      <c r="R304" s="186"/>
      <c r="S304" s="186"/>
      <c r="T304" s="187"/>
      <c r="AT304" s="183" t="s">
        <v>136</v>
      </c>
      <c r="AU304" s="183" t="s">
        <v>78</v>
      </c>
      <c r="AV304" s="11" t="s">
        <v>22</v>
      </c>
      <c r="AW304" s="11" t="s">
        <v>34</v>
      </c>
      <c r="AX304" s="11" t="s">
        <v>70</v>
      </c>
      <c r="AY304" s="183" t="s">
        <v>126</v>
      </c>
    </row>
    <row r="305" spans="2:51" s="12" customFormat="1" ht="20.45" customHeight="1">
      <c r="B305" s="188"/>
      <c r="D305" s="177" t="s">
        <v>136</v>
      </c>
      <c r="E305" s="197" t="s">
        <v>3</v>
      </c>
      <c r="F305" s="198" t="s">
        <v>402</v>
      </c>
      <c r="H305" s="199">
        <v>4.2000000000000003E-2</v>
      </c>
      <c r="I305" s="193"/>
      <c r="L305" s="188"/>
      <c r="M305" s="194"/>
      <c r="N305" s="195"/>
      <c r="O305" s="195"/>
      <c r="P305" s="195"/>
      <c r="Q305" s="195"/>
      <c r="R305" s="195"/>
      <c r="S305" s="195"/>
      <c r="T305" s="196"/>
      <c r="AT305" s="197" t="s">
        <v>136</v>
      </c>
      <c r="AU305" s="197" t="s">
        <v>78</v>
      </c>
      <c r="AV305" s="12" t="s">
        <v>78</v>
      </c>
      <c r="AW305" s="12" t="s">
        <v>34</v>
      </c>
      <c r="AX305" s="12" t="s">
        <v>70</v>
      </c>
      <c r="AY305" s="197" t="s">
        <v>126</v>
      </c>
    </row>
    <row r="306" spans="2:51" s="11" customFormat="1" ht="20.45" customHeight="1">
      <c r="B306" s="180"/>
      <c r="D306" s="177" t="s">
        <v>136</v>
      </c>
      <c r="E306" s="181" t="s">
        <v>3</v>
      </c>
      <c r="F306" s="182" t="s">
        <v>403</v>
      </c>
      <c r="H306" s="183" t="s">
        <v>3</v>
      </c>
      <c r="I306" s="184"/>
      <c r="L306" s="180"/>
      <c r="M306" s="185"/>
      <c r="N306" s="186"/>
      <c r="O306" s="186"/>
      <c r="P306" s="186"/>
      <c r="Q306" s="186"/>
      <c r="R306" s="186"/>
      <c r="S306" s="186"/>
      <c r="T306" s="187"/>
      <c r="AT306" s="183" t="s">
        <v>136</v>
      </c>
      <c r="AU306" s="183" t="s">
        <v>78</v>
      </c>
      <c r="AV306" s="11" t="s">
        <v>22</v>
      </c>
      <c r="AW306" s="11" t="s">
        <v>34</v>
      </c>
      <c r="AX306" s="11" t="s">
        <v>70</v>
      </c>
      <c r="AY306" s="183" t="s">
        <v>126</v>
      </c>
    </row>
    <row r="307" spans="2:51" s="11" customFormat="1" ht="20.45" customHeight="1">
      <c r="B307" s="180"/>
      <c r="D307" s="177" t="s">
        <v>136</v>
      </c>
      <c r="E307" s="181" t="s">
        <v>3</v>
      </c>
      <c r="F307" s="182" t="s">
        <v>378</v>
      </c>
      <c r="H307" s="183" t="s">
        <v>3</v>
      </c>
      <c r="I307" s="184"/>
      <c r="L307" s="180"/>
      <c r="M307" s="185"/>
      <c r="N307" s="186"/>
      <c r="O307" s="186"/>
      <c r="P307" s="186"/>
      <c r="Q307" s="186"/>
      <c r="R307" s="186"/>
      <c r="S307" s="186"/>
      <c r="T307" s="187"/>
      <c r="AT307" s="183" t="s">
        <v>136</v>
      </c>
      <c r="AU307" s="183" t="s">
        <v>78</v>
      </c>
      <c r="AV307" s="11" t="s">
        <v>22</v>
      </c>
      <c r="AW307" s="11" t="s">
        <v>34</v>
      </c>
      <c r="AX307" s="11" t="s">
        <v>70</v>
      </c>
      <c r="AY307" s="183" t="s">
        <v>126</v>
      </c>
    </row>
    <row r="308" spans="2:51" s="12" customFormat="1" ht="20.45" customHeight="1">
      <c r="B308" s="188"/>
      <c r="D308" s="177" t="s">
        <v>136</v>
      </c>
      <c r="E308" s="197" t="s">
        <v>3</v>
      </c>
      <c r="F308" s="198" t="s">
        <v>404</v>
      </c>
      <c r="H308" s="199">
        <v>2.1000000000000001E-2</v>
      </c>
      <c r="I308" s="193"/>
      <c r="L308" s="188"/>
      <c r="M308" s="194"/>
      <c r="N308" s="195"/>
      <c r="O308" s="195"/>
      <c r="P308" s="195"/>
      <c r="Q308" s="195"/>
      <c r="R308" s="195"/>
      <c r="S308" s="195"/>
      <c r="T308" s="196"/>
      <c r="AT308" s="197" t="s">
        <v>136</v>
      </c>
      <c r="AU308" s="197" t="s">
        <v>78</v>
      </c>
      <c r="AV308" s="12" t="s">
        <v>78</v>
      </c>
      <c r="AW308" s="12" t="s">
        <v>34</v>
      </c>
      <c r="AX308" s="12" t="s">
        <v>70</v>
      </c>
      <c r="AY308" s="197" t="s">
        <v>126</v>
      </c>
    </row>
    <row r="309" spans="2:51" s="11" customFormat="1" ht="20.45" customHeight="1">
      <c r="B309" s="180"/>
      <c r="D309" s="177" t="s">
        <v>136</v>
      </c>
      <c r="E309" s="181" t="s">
        <v>3</v>
      </c>
      <c r="F309" s="182" t="s">
        <v>381</v>
      </c>
      <c r="H309" s="183" t="s">
        <v>3</v>
      </c>
      <c r="I309" s="184"/>
      <c r="L309" s="180"/>
      <c r="M309" s="185"/>
      <c r="N309" s="186"/>
      <c r="O309" s="186"/>
      <c r="P309" s="186"/>
      <c r="Q309" s="186"/>
      <c r="R309" s="186"/>
      <c r="S309" s="186"/>
      <c r="T309" s="187"/>
      <c r="AT309" s="183" t="s">
        <v>136</v>
      </c>
      <c r="AU309" s="183" t="s">
        <v>78</v>
      </c>
      <c r="AV309" s="11" t="s">
        <v>22</v>
      </c>
      <c r="AW309" s="11" t="s">
        <v>34</v>
      </c>
      <c r="AX309" s="11" t="s">
        <v>70</v>
      </c>
      <c r="AY309" s="183" t="s">
        <v>126</v>
      </c>
    </row>
    <row r="310" spans="2:51" s="12" customFormat="1" ht="20.45" customHeight="1">
      <c r="B310" s="188"/>
      <c r="D310" s="177" t="s">
        <v>136</v>
      </c>
      <c r="E310" s="197" t="s">
        <v>3</v>
      </c>
      <c r="F310" s="198" t="s">
        <v>405</v>
      </c>
      <c r="H310" s="199">
        <v>0.1</v>
      </c>
      <c r="I310" s="193"/>
      <c r="L310" s="188"/>
      <c r="M310" s="194"/>
      <c r="N310" s="195"/>
      <c r="O310" s="195"/>
      <c r="P310" s="195"/>
      <c r="Q310" s="195"/>
      <c r="R310" s="195"/>
      <c r="S310" s="195"/>
      <c r="T310" s="196"/>
      <c r="AT310" s="197" t="s">
        <v>136</v>
      </c>
      <c r="AU310" s="197" t="s">
        <v>78</v>
      </c>
      <c r="AV310" s="12" t="s">
        <v>78</v>
      </c>
      <c r="AW310" s="12" t="s">
        <v>34</v>
      </c>
      <c r="AX310" s="12" t="s">
        <v>70</v>
      </c>
      <c r="AY310" s="197" t="s">
        <v>126</v>
      </c>
    </row>
    <row r="311" spans="2:51" s="11" customFormat="1" ht="20.45" customHeight="1">
      <c r="B311" s="180"/>
      <c r="D311" s="177" t="s">
        <v>136</v>
      </c>
      <c r="E311" s="181" t="s">
        <v>3</v>
      </c>
      <c r="F311" s="182" t="s">
        <v>406</v>
      </c>
      <c r="H311" s="183" t="s">
        <v>3</v>
      </c>
      <c r="I311" s="184"/>
      <c r="L311" s="180"/>
      <c r="M311" s="185"/>
      <c r="N311" s="186"/>
      <c r="O311" s="186"/>
      <c r="P311" s="186"/>
      <c r="Q311" s="186"/>
      <c r="R311" s="186"/>
      <c r="S311" s="186"/>
      <c r="T311" s="187"/>
      <c r="AT311" s="183" t="s">
        <v>136</v>
      </c>
      <c r="AU311" s="183" t="s">
        <v>78</v>
      </c>
      <c r="AV311" s="11" t="s">
        <v>22</v>
      </c>
      <c r="AW311" s="11" t="s">
        <v>34</v>
      </c>
      <c r="AX311" s="11" t="s">
        <v>70</v>
      </c>
      <c r="AY311" s="183" t="s">
        <v>126</v>
      </c>
    </row>
    <row r="312" spans="2:51" s="11" customFormat="1" ht="20.45" customHeight="1">
      <c r="B312" s="180"/>
      <c r="D312" s="177" t="s">
        <v>136</v>
      </c>
      <c r="E312" s="181" t="s">
        <v>3</v>
      </c>
      <c r="F312" s="182" t="s">
        <v>378</v>
      </c>
      <c r="H312" s="183" t="s">
        <v>3</v>
      </c>
      <c r="I312" s="184"/>
      <c r="L312" s="180"/>
      <c r="M312" s="185"/>
      <c r="N312" s="186"/>
      <c r="O312" s="186"/>
      <c r="P312" s="186"/>
      <c r="Q312" s="186"/>
      <c r="R312" s="186"/>
      <c r="S312" s="186"/>
      <c r="T312" s="187"/>
      <c r="AT312" s="183" t="s">
        <v>136</v>
      </c>
      <c r="AU312" s="183" t="s">
        <v>78</v>
      </c>
      <c r="AV312" s="11" t="s">
        <v>22</v>
      </c>
      <c r="AW312" s="11" t="s">
        <v>34</v>
      </c>
      <c r="AX312" s="11" t="s">
        <v>70</v>
      </c>
      <c r="AY312" s="183" t="s">
        <v>126</v>
      </c>
    </row>
    <row r="313" spans="2:51" s="12" customFormat="1" ht="20.45" customHeight="1">
      <c r="B313" s="188"/>
      <c r="D313" s="177" t="s">
        <v>136</v>
      </c>
      <c r="E313" s="197" t="s">
        <v>3</v>
      </c>
      <c r="F313" s="198" t="s">
        <v>407</v>
      </c>
      <c r="H313" s="199">
        <v>0.01</v>
      </c>
      <c r="I313" s="193"/>
      <c r="L313" s="188"/>
      <c r="M313" s="194"/>
      <c r="N313" s="195"/>
      <c r="O313" s="195"/>
      <c r="P313" s="195"/>
      <c r="Q313" s="195"/>
      <c r="R313" s="195"/>
      <c r="S313" s="195"/>
      <c r="T313" s="196"/>
      <c r="AT313" s="197" t="s">
        <v>136</v>
      </c>
      <c r="AU313" s="197" t="s">
        <v>78</v>
      </c>
      <c r="AV313" s="12" t="s">
        <v>78</v>
      </c>
      <c r="AW313" s="12" t="s">
        <v>34</v>
      </c>
      <c r="AX313" s="12" t="s">
        <v>70</v>
      </c>
      <c r="AY313" s="197" t="s">
        <v>126</v>
      </c>
    </row>
    <row r="314" spans="2:51" s="11" customFormat="1" ht="20.45" customHeight="1">
      <c r="B314" s="180"/>
      <c r="D314" s="177" t="s">
        <v>136</v>
      </c>
      <c r="E314" s="181" t="s">
        <v>3</v>
      </c>
      <c r="F314" s="182" t="s">
        <v>381</v>
      </c>
      <c r="H314" s="183" t="s">
        <v>3</v>
      </c>
      <c r="I314" s="184"/>
      <c r="L314" s="180"/>
      <c r="M314" s="185"/>
      <c r="N314" s="186"/>
      <c r="O314" s="186"/>
      <c r="P314" s="186"/>
      <c r="Q314" s="186"/>
      <c r="R314" s="186"/>
      <c r="S314" s="186"/>
      <c r="T314" s="187"/>
      <c r="AT314" s="183" t="s">
        <v>136</v>
      </c>
      <c r="AU314" s="183" t="s">
        <v>78</v>
      </c>
      <c r="AV314" s="11" t="s">
        <v>22</v>
      </c>
      <c r="AW314" s="11" t="s">
        <v>34</v>
      </c>
      <c r="AX314" s="11" t="s">
        <v>70</v>
      </c>
      <c r="AY314" s="183" t="s">
        <v>126</v>
      </c>
    </row>
    <row r="315" spans="2:51" s="12" customFormat="1" ht="20.45" customHeight="1">
      <c r="B315" s="188"/>
      <c r="D315" s="177" t="s">
        <v>136</v>
      </c>
      <c r="E315" s="197" t="s">
        <v>3</v>
      </c>
      <c r="F315" s="198" t="s">
        <v>408</v>
      </c>
      <c r="H315" s="199">
        <v>4.5999999999999999E-2</v>
      </c>
      <c r="I315" s="193"/>
      <c r="L315" s="188"/>
      <c r="M315" s="194"/>
      <c r="N315" s="195"/>
      <c r="O315" s="195"/>
      <c r="P315" s="195"/>
      <c r="Q315" s="195"/>
      <c r="R315" s="195"/>
      <c r="S315" s="195"/>
      <c r="T315" s="196"/>
      <c r="AT315" s="197" t="s">
        <v>136</v>
      </c>
      <c r="AU315" s="197" t="s">
        <v>78</v>
      </c>
      <c r="AV315" s="12" t="s">
        <v>78</v>
      </c>
      <c r="AW315" s="12" t="s">
        <v>34</v>
      </c>
      <c r="AX315" s="12" t="s">
        <v>70</v>
      </c>
      <c r="AY315" s="197" t="s">
        <v>126</v>
      </c>
    </row>
    <row r="316" spans="2:51" s="11" customFormat="1" ht="20.45" customHeight="1">
      <c r="B316" s="180"/>
      <c r="D316" s="177" t="s">
        <v>136</v>
      </c>
      <c r="E316" s="181" t="s">
        <v>3</v>
      </c>
      <c r="F316" s="182" t="s">
        <v>409</v>
      </c>
      <c r="H316" s="183" t="s">
        <v>3</v>
      </c>
      <c r="I316" s="184"/>
      <c r="L316" s="180"/>
      <c r="M316" s="185"/>
      <c r="N316" s="186"/>
      <c r="O316" s="186"/>
      <c r="P316" s="186"/>
      <c r="Q316" s="186"/>
      <c r="R316" s="186"/>
      <c r="S316" s="186"/>
      <c r="T316" s="187"/>
      <c r="AT316" s="183" t="s">
        <v>136</v>
      </c>
      <c r="AU316" s="183" t="s">
        <v>78</v>
      </c>
      <c r="AV316" s="11" t="s">
        <v>22</v>
      </c>
      <c r="AW316" s="11" t="s">
        <v>34</v>
      </c>
      <c r="AX316" s="11" t="s">
        <v>70</v>
      </c>
      <c r="AY316" s="183" t="s">
        <v>126</v>
      </c>
    </row>
    <row r="317" spans="2:51" s="11" customFormat="1" ht="20.45" customHeight="1">
      <c r="B317" s="180"/>
      <c r="D317" s="177" t="s">
        <v>136</v>
      </c>
      <c r="E317" s="181" t="s">
        <v>3</v>
      </c>
      <c r="F317" s="182" t="s">
        <v>378</v>
      </c>
      <c r="H317" s="183" t="s">
        <v>3</v>
      </c>
      <c r="I317" s="184"/>
      <c r="L317" s="180"/>
      <c r="M317" s="185"/>
      <c r="N317" s="186"/>
      <c r="O317" s="186"/>
      <c r="P317" s="186"/>
      <c r="Q317" s="186"/>
      <c r="R317" s="186"/>
      <c r="S317" s="186"/>
      <c r="T317" s="187"/>
      <c r="AT317" s="183" t="s">
        <v>136</v>
      </c>
      <c r="AU317" s="183" t="s">
        <v>78</v>
      </c>
      <c r="AV317" s="11" t="s">
        <v>22</v>
      </c>
      <c r="AW317" s="11" t="s">
        <v>34</v>
      </c>
      <c r="AX317" s="11" t="s">
        <v>70</v>
      </c>
      <c r="AY317" s="183" t="s">
        <v>126</v>
      </c>
    </row>
    <row r="318" spans="2:51" s="12" customFormat="1" ht="20.45" customHeight="1">
      <c r="B318" s="188"/>
      <c r="D318" s="177" t="s">
        <v>136</v>
      </c>
      <c r="E318" s="197" t="s">
        <v>3</v>
      </c>
      <c r="F318" s="198" t="s">
        <v>410</v>
      </c>
      <c r="H318" s="199">
        <v>1.2999999999999999E-2</v>
      </c>
      <c r="I318" s="193"/>
      <c r="L318" s="188"/>
      <c r="M318" s="194"/>
      <c r="N318" s="195"/>
      <c r="O318" s="195"/>
      <c r="P318" s="195"/>
      <c r="Q318" s="195"/>
      <c r="R318" s="195"/>
      <c r="S318" s="195"/>
      <c r="T318" s="196"/>
      <c r="AT318" s="197" t="s">
        <v>136</v>
      </c>
      <c r="AU318" s="197" t="s">
        <v>78</v>
      </c>
      <c r="AV318" s="12" t="s">
        <v>78</v>
      </c>
      <c r="AW318" s="12" t="s">
        <v>34</v>
      </c>
      <c r="AX318" s="12" t="s">
        <v>70</v>
      </c>
      <c r="AY318" s="197" t="s">
        <v>126</v>
      </c>
    </row>
    <row r="319" spans="2:51" s="11" customFormat="1" ht="20.45" customHeight="1">
      <c r="B319" s="180"/>
      <c r="D319" s="177" t="s">
        <v>136</v>
      </c>
      <c r="E319" s="181" t="s">
        <v>3</v>
      </c>
      <c r="F319" s="182" t="s">
        <v>381</v>
      </c>
      <c r="H319" s="183" t="s">
        <v>3</v>
      </c>
      <c r="I319" s="184"/>
      <c r="L319" s="180"/>
      <c r="M319" s="185"/>
      <c r="N319" s="186"/>
      <c r="O319" s="186"/>
      <c r="P319" s="186"/>
      <c r="Q319" s="186"/>
      <c r="R319" s="186"/>
      <c r="S319" s="186"/>
      <c r="T319" s="187"/>
      <c r="AT319" s="183" t="s">
        <v>136</v>
      </c>
      <c r="AU319" s="183" t="s">
        <v>78</v>
      </c>
      <c r="AV319" s="11" t="s">
        <v>22</v>
      </c>
      <c r="AW319" s="11" t="s">
        <v>34</v>
      </c>
      <c r="AX319" s="11" t="s">
        <v>70</v>
      </c>
      <c r="AY319" s="183" t="s">
        <v>126</v>
      </c>
    </row>
    <row r="320" spans="2:51" s="12" customFormat="1" ht="20.45" customHeight="1">
      <c r="B320" s="188"/>
      <c r="D320" s="177" t="s">
        <v>136</v>
      </c>
      <c r="E320" s="197" t="s">
        <v>3</v>
      </c>
      <c r="F320" s="198" t="s">
        <v>411</v>
      </c>
      <c r="H320" s="199">
        <v>3.2000000000000001E-2</v>
      </c>
      <c r="I320" s="193"/>
      <c r="L320" s="188"/>
      <c r="M320" s="194"/>
      <c r="N320" s="195"/>
      <c r="O320" s="195"/>
      <c r="P320" s="195"/>
      <c r="Q320" s="195"/>
      <c r="R320" s="195"/>
      <c r="S320" s="195"/>
      <c r="T320" s="196"/>
      <c r="AT320" s="197" t="s">
        <v>136</v>
      </c>
      <c r="AU320" s="197" t="s">
        <v>78</v>
      </c>
      <c r="AV320" s="12" t="s">
        <v>78</v>
      </c>
      <c r="AW320" s="12" t="s">
        <v>34</v>
      </c>
      <c r="AX320" s="12" t="s">
        <v>70</v>
      </c>
      <c r="AY320" s="197" t="s">
        <v>126</v>
      </c>
    </row>
    <row r="321" spans="2:65" s="11" customFormat="1" ht="20.45" customHeight="1">
      <c r="B321" s="180"/>
      <c r="D321" s="177" t="s">
        <v>136</v>
      </c>
      <c r="E321" s="181" t="s">
        <v>3</v>
      </c>
      <c r="F321" s="182" t="s">
        <v>384</v>
      </c>
      <c r="H321" s="183" t="s">
        <v>3</v>
      </c>
      <c r="I321" s="184"/>
      <c r="L321" s="180"/>
      <c r="M321" s="185"/>
      <c r="N321" s="186"/>
      <c r="O321" s="186"/>
      <c r="P321" s="186"/>
      <c r="Q321" s="186"/>
      <c r="R321" s="186"/>
      <c r="S321" s="186"/>
      <c r="T321" s="187"/>
      <c r="AT321" s="183" t="s">
        <v>136</v>
      </c>
      <c r="AU321" s="183" t="s">
        <v>78</v>
      </c>
      <c r="AV321" s="11" t="s">
        <v>22</v>
      </c>
      <c r="AW321" s="11" t="s">
        <v>34</v>
      </c>
      <c r="AX321" s="11" t="s">
        <v>70</v>
      </c>
      <c r="AY321" s="183" t="s">
        <v>126</v>
      </c>
    </row>
    <row r="322" spans="2:65" s="12" customFormat="1" ht="20.45" customHeight="1">
      <c r="B322" s="188"/>
      <c r="D322" s="177" t="s">
        <v>136</v>
      </c>
      <c r="E322" s="197" t="s">
        <v>3</v>
      </c>
      <c r="F322" s="198" t="s">
        <v>412</v>
      </c>
      <c r="H322" s="199">
        <v>3.2000000000000001E-2</v>
      </c>
      <c r="I322" s="193"/>
      <c r="L322" s="188"/>
      <c r="M322" s="194"/>
      <c r="N322" s="195"/>
      <c r="O322" s="195"/>
      <c r="P322" s="195"/>
      <c r="Q322" s="195"/>
      <c r="R322" s="195"/>
      <c r="S322" s="195"/>
      <c r="T322" s="196"/>
      <c r="AT322" s="197" t="s">
        <v>136</v>
      </c>
      <c r="AU322" s="197" t="s">
        <v>78</v>
      </c>
      <c r="AV322" s="12" t="s">
        <v>78</v>
      </c>
      <c r="AW322" s="12" t="s">
        <v>34</v>
      </c>
      <c r="AX322" s="12" t="s">
        <v>70</v>
      </c>
      <c r="AY322" s="197" t="s">
        <v>126</v>
      </c>
    </row>
    <row r="323" spans="2:65" s="11" customFormat="1" ht="20.45" customHeight="1">
      <c r="B323" s="180"/>
      <c r="D323" s="177" t="s">
        <v>136</v>
      </c>
      <c r="E323" s="181" t="s">
        <v>3</v>
      </c>
      <c r="F323" s="182" t="s">
        <v>413</v>
      </c>
      <c r="H323" s="183" t="s">
        <v>3</v>
      </c>
      <c r="I323" s="184"/>
      <c r="L323" s="180"/>
      <c r="M323" s="185"/>
      <c r="N323" s="186"/>
      <c r="O323" s="186"/>
      <c r="P323" s="186"/>
      <c r="Q323" s="186"/>
      <c r="R323" s="186"/>
      <c r="S323" s="186"/>
      <c r="T323" s="187"/>
      <c r="AT323" s="183" t="s">
        <v>136</v>
      </c>
      <c r="AU323" s="183" t="s">
        <v>78</v>
      </c>
      <c r="AV323" s="11" t="s">
        <v>22</v>
      </c>
      <c r="AW323" s="11" t="s">
        <v>34</v>
      </c>
      <c r="AX323" s="11" t="s">
        <v>70</v>
      </c>
      <c r="AY323" s="183" t="s">
        <v>126</v>
      </c>
    </row>
    <row r="324" spans="2:65" s="11" customFormat="1" ht="20.45" customHeight="1">
      <c r="B324" s="180"/>
      <c r="D324" s="177" t="s">
        <v>136</v>
      </c>
      <c r="E324" s="181" t="s">
        <v>3</v>
      </c>
      <c r="F324" s="182" t="s">
        <v>378</v>
      </c>
      <c r="H324" s="183" t="s">
        <v>3</v>
      </c>
      <c r="I324" s="184"/>
      <c r="L324" s="180"/>
      <c r="M324" s="185"/>
      <c r="N324" s="186"/>
      <c r="O324" s="186"/>
      <c r="P324" s="186"/>
      <c r="Q324" s="186"/>
      <c r="R324" s="186"/>
      <c r="S324" s="186"/>
      <c r="T324" s="187"/>
      <c r="AT324" s="183" t="s">
        <v>136</v>
      </c>
      <c r="AU324" s="183" t="s">
        <v>78</v>
      </c>
      <c r="AV324" s="11" t="s">
        <v>22</v>
      </c>
      <c r="AW324" s="11" t="s">
        <v>34</v>
      </c>
      <c r="AX324" s="11" t="s">
        <v>70</v>
      </c>
      <c r="AY324" s="183" t="s">
        <v>126</v>
      </c>
    </row>
    <row r="325" spans="2:65" s="12" customFormat="1" ht="20.45" customHeight="1">
      <c r="B325" s="188"/>
      <c r="D325" s="177" t="s">
        <v>136</v>
      </c>
      <c r="E325" s="197" t="s">
        <v>3</v>
      </c>
      <c r="F325" s="198" t="s">
        <v>414</v>
      </c>
      <c r="H325" s="199">
        <v>1.2E-2</v>
      </c>
      <c r="I325" s="193"/>
      <c r="L325" s="188"/>
      <c r="M325" s="194"/>
      <c r="N325" s="195"/>
      <c r="O325" s="195"/>
      <c r="P325" s="195"/>
      <c r="Q325" s="195"/>
      <c r="R325" s="195"/>
      <c r="S325" s="195"/>
      <c r="T325" s="196"/>
      <c r="AT325" s="197" t="s">
        <v>136</v>
      </c>
      <c r="AU325" s="197" t="s">
        <v>78</v>
      </c>
      <c r="AV325" s="12" t="s">
        <v>78</v>
      </c>
      <c r="AW325" s="12" t="s">
        <v>34</v>
      </c>
      <c r="AX325" s="12" t="s">
        <v>70</v>
      </c>
      <c r="AY325" s="197" t="s">
        <v>126</v>
      </c>
    </row>
    <row r="326" spans="2:65" s="11" customFormat="1" ht="20.45" customHeight="1">
      <c r="B326" s="180"/>
      <c r="D326" s="177" t="s">
        <v>136</v>
      </c>
      <c r="E326" s="181" t="s">
        <v>3</v>
      </c>
      <c r="F326" s="182" t="s">
        <v>381</v>
      </c>
      <c r="H326" s="183" t="s">
        <v>3</v>
      </c>
      <c r="I326" s="184"/>
      <c r="L326" s="180"/>
      <c r="M326" s="185"/>
      <c r="N326" s="186"/>
      <c r="O326" s="186"/>
      <c r="P326" s="186"/>
      <c r="Q326" s="186"/>
      <c r="R326" s="186"/>
      <c r="S326" s="186"/>
      <c r="T326" s="187"/>
      <c r="AT326" s="183" t="s">
        <v>136</v>
      </c>
      <c r="AU326" s="183" t="s">
        <v>78</v>
      </c>
      <c r="AV326" s="11" t="s">
        <v>22</v>
      </c>
      <c r="AW326" s="11" t="s">
        <v>34</v>
      </c>
      <c r="AX326" s="11" t="s">
        <v>70</v>
      </c>
      <c r="AY326" s="183" t="s">
        <v>126</v>
      </c>
    </row>
    <row r="327" spans="2:65" s="12" customFormat="1" ht="20.45" customHeight="1">
      <c r="B327" s="188"/>
      <c r="D327" s="177" t="s">
        <v>136</v>
      </c>
      <c r="E327" s="197" t="s">
        <v>3</v>
      </c>
      <c r="F327" s="198" t="s">
        <v>415</v>
      </c>
      <c r="H327" s="199">
        <v>4.5999999999999999E-2</v>
      </c>
      <c r="I327" s="193"/>
      <c r="L327" s="188"/>
      <c r="M327" s="194"/>
      <c r="N327" s="195"/>
      <c r="O327" s="195"/>
      <c r="P327" s="195"/>
      <c r="Q327" s="195"/>
      <c r="R327" s="195"/>
      <c r="S327" s="195"/>
      <c r="T327" s="196"/>
      <c r="AT327" s="197" t="s">
        <v>136</v>
      </c>
      <c r="AU327" s="197" t="s">
        <v>78</v>
      </c>
      <c r="AV327" s="12" t="s">
        <v>78</v>
      </c>
      <c r="AW327" s="12" t="s">
        <v>34</v>
      </c>
      <c r="AX327" s="12" t="s">
        <v>70</v>
      </c>
      <c r="AY327" s="197" t="s">
        <v>126</v>
      </c>
    </row>
    <row r="328" spans="2:65" s="13" customFormat="1" ht="20.45" customHeight="1">
      <c r="B328" s="200"/>
      <c r="D328" s="177" t="s">
        <v>136</v>
      </c>
      <c r="E328" s="209" t="s">
        <v>3</v>
      </c>
      <c r="F328" s="210" t="s">
        <v>153</v>
      </c>
      <c r="H328" s="211">
        <v>0.92900000000000005</v>
      </c>
      <c r="I328" s="204"/>
      <c r="L328" s="200"/>
      <c r="M328" s="205"/>
      <c r="N328" s="206"/>
      <c r="O328" s="206"/>
      <c r="P328" s="206"/>
      <c r="Q328" s="206"/>
      <c r="R328" s="206"/>
      <c r="S328" s="206"/>
      <c r="T328" s="207"/>
      <c r="AT328" s="208" t="s">
        <v>136</v>
      </c>
      <c r="AU328" s="208" t="s">
        <v>78</v>
      </c>
      <c r="AV328" s="13" t="s">
        <v>133</v>
      </c>
      <c r="AW328" s="13" t="s">
        <v>34</v>
      </c>
      <c r="AX328" s="13" t="s">
        <v>22</v>
      </c>
      <c r="AY328" s="208" t="s">
        <v>126</v>
      </c>
    </row>
    <row r="329" spans="2:65" s="10" customFormat="1" ht="29.85" customHeight="1">
      <c r="B329" s="150"/>
      <c r="D329" s="161" t="s">
        <v>69</v>
      </c>
      <c r="E329" s="162" t="s">
        <v>164</v>
      </c>
      <c r="F329" s="162" t="s">
        <v>416</v>
      </c>
      <c r="I329" s="153"/>
      <c r="J329" s="163">
        <f>BK329</f>
        <v>0</v>
      </c>
      <c r="L329" s="150"/>
      <c r="M329" s="155"/>
      <c r="N329" s="156"/>
      <c r="O329" s="156"/>
      <c r="P329" s="157">
        <f>SUM(P330:P415)</f>
        <v>0</v>
      </c>
      <c r="Q329" s="156"/>
      <c r="R329" s="157">
        <f>SUM(R330:R415)</f>
        <v>146.92668964999999</v>
      </c>
      <c r="S329" s="156"/>
      <c r="T329" s="158">
        <f>SUM(T330:T415)</f>
        <v>0</v>
      </c>
      <c r="AR329" s="151" t="s">
        <v>22</v>
      </c>
      <c r="AT329" s="159" t="s">
        <v>69</v>
      </c>
      <c r="AU329" s="159" t="s">
        <v>22</v>
      </c>
      <c r="AY329" s="151" t="s">
        <v>126</v>
      </c>
      <c r="BK329" s="160">
        <f>SUM(BK330:BK415)</f>
        <v>0</v>
      </c>
    </row>
    <row r="330" spans="2:65" s="1" customFormat="1" ht="28.9" customHeight="1">
      <c r="B330" s="164"/>
      <c r="C330" s="165" t="s">
        <v>417</v>
      </c>
      <c r="D330" s="165" t="s">
        <v>128</v>
      </c>
      <c r="E330" s="166" t="s">
        <v>418</v>
      </c>
      <c r="F330" s="167" t="s">
        <v>419</v>
      </c>
      <c r="G330" s="168" t="s">
        <v>262</v>
      </c>
      <c r="H330" s="169">
        <v>108</v>
      </c>
      <c r="I330" s="170"/>
      <c r="J330" s="171">
        <f>ROUND(I330*H330,2)</f>
        <v>0</v>
      </c>
      <c r="K330" s="167" t="s">
        <v>132</v>
      </c>
      <c r="L330" s="35"/>
      <c r="M330" s="172" t="s">
        <v>3</v>
      </c>
      <c r="N330" s="173" t="s">
        <v>41</v>
      </c>
      <c r="O330" s="36"/>
      <c r="P330" s="174">
        <f>O330*H330</f>
        <v>0</v>
      </c>
      <c r="Q330" s="174">
        <v>0</v>
      </c>
      <c r="R330" s="174">
        <f>Q330*H330</f>
        <v>0</v>
      </c>
      <c r="S330" s="174">
        <v>0</v>
      </c>
      <c r="T330" s="175">
        <f>S330*H330</f>
        <v>0</v>
      </c>
      <c r="AR330" s="18" t="s">
        <v>133</v>
      </c>
      <c r="AT330" s="18" t="s">
        <v>128</v>
      </c>
      <c r="AU330" s="18" t="s">
        <v>78</v>
      </c>
      <c r="AY330" s="18" t="s">
        <v>126</v>
      </c>
      <c r="BE330" s="176">
        <f>IF(N330="základní",J330,0)</f>
        <v>0</v>
      </c>
      <c r="BF330" s="176">
        <f>IF(N330="snížená",J330,0)</f>
        <v>0</v>
      </c>
      <c r="BG330" s="176">
        <f>IF(N330="zákl. přenesená",J330,0)</f>
        <v>0</v>
      </c>
      <c r="BH330" s="176">
        <f>IF(N330="sníž. přenesená",J330,0)</f>
        <v>0</v>
      </c>
      <c r="BI330" s="176">
        <f>IF(N330="nulová",J330,0)</f>
        <v>0</v>
      </c>
      <c r="BJ330" s="18" t="s">
        <v>22</v>
      </c>
      <c r="BK330" s="176">
        <f>ROUND(I330*H330,2)</f>
        <v>0</v>
      </c>
      <c r="BL330" s="18" t="s">
        <v>133</v>
      </c>
      <c r="BM330" s="18" t="s">
        <v>420</v>
      </c>
    </row>
    <row r="331" spans="2:65" s="1" customFormat="1" ht="28.9" customHeight="1">
      <c r="B331" s="35"/>
      <c r="D331" s="177" t="s">
        <v>135</v>
      </c>
      <c r="F331" s="178" t="s">
        <v>419</v>
      </c>
      <c r="I331" s="179"/>
      <c r="L331" s="35"/>
      <c r="M331" s="64"/>
      <c r="N331" s="36"/>
      <c r="O331" s="36"/>
      <c r="P331" s="36"/>
      <c r="Q331" s="36"/>
      <c r="R331" s="36"/>
      <c r="S331" s="36"/>
      <c r="T331" s="65"/>
      <c r="AT331" s="18" t="s">
        <v>135</v>
      </c>
      <c r="AU331" s="18" t="s">
        <v>78</v>
      </c>
    </row>
    <row r="332" spans="2:65" s="12" customFormat="1" ht="20.45" customHeight="1">
      <c r="B332" s="188"/>
      <c r="D332" s="177" t="s">
        <v>136</v>
      </c>
      <c r="E332" s="197" t="s">
        <v>3</v>
      </c>
      <c r="F332" s="198" t="s">
        <v>421</v>
      </c>
      <c r="H332" s="199">
        <v>52</v>
      </c>
      <c r="I332" s="193"/>
      <c r="L332" s="188"/>
      <c r="M332" s="194"/>
      <c r="N332" s="195"/>
      <c r="O332" s="195"/>
      <c r="P332" s="195"/>
      <c r="Q332" s="195"/>
      <c r="R332" s="195"/>
      <c r="S332" s="195"/>
      <c r="T332" s="196"/>
      <c r="AT332" s="197" t="s">
        <v>136</v>
      </c>
      <c r="AU332" s="197" t="s">
        <v>78</v>
      </c>
      <c r="AV332" s="12" t="s">
        <v>78</v>
      </c>
      <c r="AW332" s="12" t="s">
        <v>34</v>
      </c>
      <c r="AX332" s="12" t="s">
        <v>70</v>
      </c>
      <c r="AY332" s="197" t="s">
        <v>126</v>
      </c>
    </row>
    <row r="333" spans="2:65" s="12" customFormat="1" ht="20.45" customHeight="1">
      <c r="B333" s="188"/>
      <c r="D333" s="177" t="s">
        <v>136</v>
      </c>
      <c r="E333" s="197" t="s">
        <v>3</v>
      </c>
      <c r="F333" s="198" t="s">
        <v>422</v>
      </c>
      <c r="H333" s="199">
        <v>56</v>
      </c>
      <c r="I333" s="193"/>
      <c r="L333" s="188"/>
      <c r="M333" s="194"/>
      <c r="N333" s="195"/>
      <c r="O333" s="195"/>
      <c r="P333" s="195"/>
      <c r="Q333" s="195"/>
      <c r="R333" s="195"/>
      <c r="S333" s="195"/>
      <c r="T333" s="196"/>
      <c r="AT333" s="197" t="s">
        <v>136</v>
      </c>
      <c r="AU333" s="197" t="s">
        <v>78</v>
      </c>
      <c r="AV333" s="12" t="s">
        <v>78</v>
      </c>
      <c r="AW333" s="12" t="s">
        <v>34</v>
      </c>
      <c r="AX333" s="12" t="s">
        <v>70</v>
      </c>
      <c r="AY333" s="197" t="s">
        <v>126</v>
      </c>
    </row>
    <row r="334" spans="2:65" s="13" customFormat="1" ht="20.45" customHeight="1">
      <c r="B334" s="200"/>
      <c r="D334" s="189" t="s">
        <v>136</v>
      </c>
      <c r="E334" s="201" t="s">
        <v>3</v>
      </c>
      <c r="F334" s="202" t="s">
        <v>153</v>
      </c>
      <c r="H334" s="203">
        <v>108</v>
      </c>
      <c r="I334" s="204"/>
      <c r="L334" s="200"/>
      <c r="M334" s="205"/>
      <c r="N334" s="206"/>
      <c r="O334" s="206"/>
      <c r="P334" s="206"/>
      <c r="Q334" s="206"/>
      <c r="R334" s="206"/>
      <c r="S334" s="206"/>
      <c r="T334" s="207"/>
      <c r="AT334" s="208" t="s">
        <v>136</v>
      </c>
      <c r="AU334" s="208" t="s">
        <v>78</v>
      </c>
      <c r="AV334" s="13" t="s">
        <v>133</v>
      </c>
      <c r="AW334" s="13" t="s">
        <v>34</v>
      </c>
      <c r="AX334" s="13" t="s">
        <v>22</v>
      </c>
      <c r="AY334" s="208" t="s">
        <v>126</v>
      </c>
    </row>
    <row r="335" spans="2:65" s="1" customFormat="1" ht="20.45" customHeight="1">
      <c r="B335" s="164"/>
      <c r="C335" s="165" t="s">
        <v>423</v>
      </c>
      <c r="D335" s="165" t="s">
        <v>128</v>
      </c>
      <c r="E335" s="166" t="s">
        <v>424</v>
      </c>
      <c r="F335" s="167" t="s">
        <v>425</v>
      </c>
      <c r="G335" s="168" t="s">
        <v>189</v>
      </c>
      <c r="H335" s="169">
        <v>72</v>
      </c>
      <c r="I335" s="170"/>
      <c r="J335" s="171">
        <f>ROUND(I335*H335,2)</f>
        <v>0</v>
      </c>
      <c r="K335" s="167" t="s">
        <v>132</v>
      </c>
      <c r="L335" s="35"/>
      <c r="M335" s="172" t="s">
        <v>3</v>
      </c>
      <c r="N335" s="173" t="s">
        <v>41</v>
      </c>
      <c r="O335" s="36"/>
      <c r="P335" s="174">
        <f>O335*H335</f>
        <v>0</v>
      </c>
      <c r="Q335" s="174">
        <v>2E-3</v>
      </c>
      <c r="R335" s="174">
        <f>Q335*H335</f>
        <v>0.14400000000000002</v>
      </c>
      <c r="S335" s="174">
        <v>0</v>
      </c>
      <c r="T335" s="175">
        <f>S335*H335</f>
        <v>0</v>
      </c>
      <c r="AR335" s="18" t="s">
        <v>133</v>
      </c>
      <c r="AT335" s="18" t="s">
        <v>128</v>
      </c>
      <c r="AU335" s="18" t="s">
        <v>78</v>
      </c>
      <c r="AY335" s="18" t="s">
        <v>126</v>
      </c>
      <c r="BE335" s="176">
        <f>IF(N335="základní",J335,0)</f>
        <v>0</v>
      </c>
      <c r="BF335" s="176">
        <f>IF(N335="snížená",J335,0)</f>
        <v>0</v>
      </c>
      <c r="BG335" s="176">
        <f>IF(N335="zákl. přenesená",J335,0)</f>
        <v>0</v>
      </c>
      <c r="BH335" s="176">
        <f>IF(N335="sníž. přenesená",J335,0)</f>
        <v>0</v>
      </c>
      <c r="BI335" s="176">
        <f>IF(N335="nulová",J335,0)</f>
        <v>0</v>
      </c>
      <c r="BJ335" s="18" t="s">
        <v>22</v>
      </c>
      <c r="BK335" s="176">
        <f>ROUND(I335*H335,2)</f>
        <v>0</v>
      </c>
      <c r="BL335" s="18" t="s">
        <v>133</v>
      </c>
      <c r="BM335" s="18" t="s">
        <v>426</v>
      </c>
    </row>
    <row r="336" spans="2:65" s="1" customFormat="1" ht="20.45" customHeight="1">
      <c r="B336" s="35"/>
      <c r="D336" s="177" t="s">
        <v>135</v>
      </c>
      <c r="F336" s="178" t="s">
        <v>425</v>
      </c>
      <c r="I336" s="179"/>
      <c r="L336" s="35"/>
      <c r="M336" s="64"/>
      <c r="N336" s="36"/>
      <c r="O336" s="36"/>
      <c r="P336" s="36"/>
      <c r="Q336" s="36"/>
      <c r="R336" s="36"/>
      <c r="S336" s="36"/>
      <c r="T336" s="65"/>
      <c r="AT336" s="18" t="s">
        <v>135</v>
      </c>
      <c r="AU336" s="18" t="s">
        <v>78</v>
      </c>
    </row>
    <row r="337" spans="2:65" s="12" customFormat="1" ht="20.45" customHeight="1">
      <c r="B337" s="188"/>
      <c r="D337" s="189" t="s">
        <v>136</v>
      </c>
      <c r="E337" s="190" t="s">
        <v>3</v>
      </c>
      <c r="F337" s="191" t="s">
        <v>427</v>
      </c>
      <c r="H337" s="192">
        <v>72</v>
      </c>
      <c r="I337" s="193"/>
      <c r="L337" s="188"/>
      <c r="M337" s="194"/>
      <c r="N337" s="195"/>
      <c r="O337" s="195"/>
      <c r="P337" s="195"/>
      <c r="Q337" s="195"/>
      <c r="R337" s="195"/>
      <c r="S337" s="195"/>
      <c r="T337" s="196"/>
      <c r="AT337" s="197" t="s">
        <v>136</v>
      </c>
      <c r="AU337" s="197" t="s">
        <v>78</v>
      </c>
      <c r="AV337" s="12" t="s">
        <v>78</v>
      </c>
      <c r="AW337" s="12" t="s">
        <v>34</v>
      </c>
      <c r="AX337" s="12" t="s">
        <v>22</v>
      </c>
      <c r="AY337" s="197" t="s">
        <v>126</v>
      </c>
    </row>
    <row r="338" spans="2:65" s="1" customFormat="1" ht="28.9" customHeight="1">
      <c r="B338" s="164"/>
      <c r="C338" s="165" t="s">
        <v>428</v>
      </c>
      <c r="D338" s="165" t="s">
        <v>128</v>
      </c>
      <c r="E338" s="166" t="s">
        <v>429</v>
      </c>
      <c r="F338" s="167" t="s">
        <v>430</v>
      </c>
      <c r="G338" s="168" t="s">
        <v>189</v>
      </c>
      <c r="H338" s="169">
        <v>258.99299999999999</v>
      </c>
      <c r="I338" s="170"/>
      <c r="J338" s="171">
        <f>ROUND(I338*H338,2)</f>
        <v>0</v>
      </c>
      <c r="K338" s="167" t="s">
        <v>132</v>
      </c>
      <c r="L338" s="35"/>
      <c r="M338" s="172" t="s">
        <v>3</v>
      </c>
      <c r="N338" s="173" t="s">
        <v>41</v>
      </c>
      <c r="O338" s="36"/>
      <c r="P338" s="174">
        <f>O338*H338</f>
        <v>0</v>
      </c>
      <c r="Q338" s="174">
        <v>1.8380000000000001E-2</v>
      </c>
      <c r="R338" s="174">
        <f>Q338*H338</f>
        <v>4.7602913400000002</v>
      </c>
      <c r="S338" s="174">
        <v>0</v>
      </c>
      <c r="T338" s="175">
        <f>S338*H338</f>
        <v>0</v>
      </c>
      <c r="AR338" s="18" t="s">
        <v>133</v>
      </c>
      <c r="AT338" s="18" t="s">
        <v>128</v>
      </c>
      <c r="AU338" s="18" t="s">
        <v>78</v>
      </c>
      <c r="AY338" s="18" t="s">
        <v>126</v>
      </c>
      <c r="BE338" s="176">
        <f>IF(N338="základní",J338,0)</f>
        <v>0</v>
      </c>
      <c r="BF338" s="176">
        <f>IF(N338="snížená",J338,0)</f>
        <v>0</v>
      </c>
      <c r="BG338" s="176">
        <f>IF(N338="zákl. přenesená",J338,0)</f>
        <v>0</v>
      </c>
      <c r="BH338" s="176">
        <f>IF(N338="sníž. přenesená",J338,0)</f>
        <v>0</v>
      </c>
      <c r="BI338" s="176">
        <f>IF(N338="nulová",J338,0)</f>
        <v>0</v>
      </c>
      <c r="BJ338" s="18" t="s">
        <v>22</v>
      </c>
      <c r="BK338" s="176">
        <f>ROUND(I338*H338,2)</f>
        <v>0</v>
      </c>
      <c r="BL338" s="18" t="s">
        <v>133</v>
      </c>
      <c r="BM338" s="18" t="s">
        <v>431</v>
      </c>
    </row>
    <row r="339" spans="2:65" s="1" customFormat="1" ht="20.45" customHeight="1">
      <c r="B339" s="35"/>
      <c r="D339" s="177" t="s">
        <v>135</v>
      </c>
      <c r="F339" s="178" t="s">
        <v>430</v>
      </c>
      <c r="I339" s="179"/>
      <c r="L339" s="35"/>
      <c r="M339" s="64"/>
      <c r="N339" s="36"/>
      <c r="O339" s="36"/>
      <c r="P339" s="36"/>
      <c r="Q339" s="36"/>
      <c r="R339" s="36"/>
      <c r="S339" s="36"/>
      <c r="T339" s="65"/>
      <c r="AT339" s="18" t="s">
        <v>135</v>
      </c>
      <c r="AU339" s="18" t="s">
        <v>78</v>
      </c>
    </row>
    <row r="340" spans="2:65" s="12" customFormat="1" ht="20.45" customHeight="1">
      <c r="B340" s="188"/>
      <c r="D340" s="177" t="s">
        <v>136</v>
      </c>
      <c r="E340" s="197" t="s">
        <v>3</v>
      </c>
      <c r="F340" s="198" t="s">
        <v>432</v>
      </c>
      <c r="H340" s="199">
        <v>34.878999999999998</v>
      </c>
      <c r="I340" s="193"/>
      <c r="L340" s="188"/>
      <c r="M340" s="194"/>
      <c r="N340" s="195"/>
      <c r="O340" s="195"/>
      <c r="P340" s="195"/>
      <c r="Q340" s="195"/>
      <c r="R340" s="195"/>
      <c r="S340" s="195"/>
      <c r="T340" s="196"/>
      <c r="AT340" s="197" t="s">
        <v>136</v>
      </c>
      <c r="AU340" s="197" t="s">
        <v>78</v>
      </c>
      <c r="AV340" s="12" t="s">
        <v>78</v>
      </c>
      <c r="AW340" s="12" t="s">
        <v>34</v>
      </c>
      <c r="AX340" s="12" t="s">
        <v>70</v>
      </c>
      <c r="AY340" s="197" t="s">
        <v>126</v>
      </c>
    </row>
    <row r="341" spans="2:65" s="12" customFormat="1" ht="20.45" customHeight="1">
      <c r="B341" s="188"/>
      <c r="D341" s="177" t="s">
        <v>136</v>
      </c>
      <c r="E341" s="197" t="s">
        <v>3</v>
      </c>
      <c r="F341" s="198" t="s">
        <v>433</v>
      </c>
      <c r="H341" s="199">
        <v>1</v>
      </c>
      <c r="I341" s="193"/>
      <c r="L341" s="188"/>
      <c r="M341" s="194"/>
      <c r="N341" s="195"/>
      <c r="O341" s="195"/>
      <c r="P341" s="195"/>
      <c r="Q341" s="195"/>
      <c r="R341" s="195"/>
      <c r="S341" s="195"/>
      <c r="T341" s="196"/>
      <c r="AT341" s="197" t="s">
        <v>136</v>
      </c>
      <c r="AU341" s="197" t="s">
        <v>78</v>
      </c>
      <c r="AV341" s="12" t="s">
        <v>78</v>
      </c>
      <c r="AW341" s="12" t="s">
        <v>34</v>
      </c>
      <c r="AX341" s="12" t="s">
        <v>70</v>
      </c>
      <c r="AY341" s="197" t="s">
        <v>126</v>
      </c>
    </row>
    <row r="342" spans="2:65" s="12" customFormat="1" ht="20.45" customHeight="1">
      <c r="B342" s="188"/>
      <c r="D342" s="177" t="s">
        <v>136</v>
      </c>
      <c r="E342" s="197" t="s">
        <v>3</v>
      </c>
      <c r="F342" s="198" t="s">
        <v>434</v>
      </c>
      <c r="H342" s="199">
        <v>38.264000000000003</v>
      </c>
      <c r="I342" s="193"/>
      <c r="L342" s="188"/>
      <c r="M342" s="194"/>
      <c r="N342" s="195"/>
      <c r="O342" s="195"/>
      <c r="P342" s="195"/>
      <c r="Q342" s="195"/>
      <c r="R342" s="195"/>
      <c r="S342" s="195"/>
      <c r="T342" s="196"/>
      <c r="AT342" s="197" t="s">
        <v>136</v>
      </c>
      <c r="AU342" s="197" t="s">
        <v>78</v>
      </c>
      <c r="AV342" s="12" t="s">
        <v>78</v>
      </c>
      <c r="AW342" s="12" t="s">
        <v>34</v>
      </c>
      <c r="AX342" s="12" t="s">
        <v>70</v>
      </c>
      <c r="AY342" s="197" t="s">
        <v>126</v>
      </c>
    </row>
    <row r="343" spans="2:65" s="12" customFormat="1" ht="20.45" customHeight="1">
      <c r="B343" s="188"/>
      <c r="D343" s="177" t="s">
        <v>136</v>
      </c>
      <c r="E343" s="197" t="s">
        <v>3</v>
      </c>
      <c r="F343" s="198" t="s">
        <v>435</v>
      </c>
      <c r="H343" s="199">
        <v>184.85</v>
      </c>
      <c r="I343" s="193"/>
      <c r="L343" s="188"/>
      <c r="M343" s="194"/>
      <c r="N343" s="195"/>
      <c r="O343" s="195"/>
      <c r="P343" s="195"/>
      <c r="Q343" s="195"/>
      <c r="R343" s="195"/>
      <c r="S343" s="195"/>
      <c r="T343" s="196"/>
      <c r="AT343" s="197" t="s">
        <v>136</v>
      </c>
      <c r="AU343" s="197" t="s">
        <v>78</v>
      </c>
      <c r="AV343" s="12" t="s">
        <v>78</v>
      </c>
      <c r="AW343" s="12" t="s">
        <v>34</v>
      </c>
      <c r="AX343" s="12" t="s">
        <v>70</v>
      </c>
      <c r="AY343" s="197" t="s">
        <v>126</v>
      </c>
    </row>
    <row r="344" spans="2:65" s="13" customFormat="1" ht="20.45" customHeight="1">
      <c r="B344" s="200"/>
      <c r="D344" s="189" t="s">
        <v>136</v>
      </c>
      <c r="E344" s="201" t="s">
        <v>3</v>
      </c>
      <c r="F344" s="202" t="s">
        <v>153</v>
      </c>
      <c r="H344" s="203">
        <v>258.99299999999999</v>
      </c>
      <c r="I344" s="204"/>
      <c r="L344" s="200"/>
      <c r="M344" s="205"/>
      <c r="N344" s="206"/>
      <c r="O344" s="206"/>
      <c r="P344" s="206"/>
      <c r="Q344" s="206"/>
      <c r="R344" s="206"/>
      <c r="S344" s="206"/>
      <c r="T344" s="207"/>
      <c r="AT344" s="208" t="s">
        <v>136</v>
      </c>
      <c r="AU344" s="208" t="s">
        <v>78</v>
      </c>
      <c r="AV344" s="13" t="s">
        <v>133</v>
      </c>
      <c r="AW344" s="13" t="s">
        <v>34</v>
      </c>
      <c r="AX344" s="13" t="s">
        <v>22</v>
      </c>
      <c r="AY344" s="208" t="s">
        <v>126</v>
      </c>
    </row>
    <row r="345" spans="2:65" s="1" customFormat="1" ht="28.9" customHeight="1">
      <c r="B345" s="164"/>
      <c r="C345" s="165" t="s">
        <v>436</v>
      </c>
      <c r="D345" s="165" t="s">
        <v>128</v>
      </c>
      <c r="E345" s="166" t="s">
        <v>437</v>
      </c>
      <c r="F345" s="167" t="s">
        <v>438</v>
      </c>
      <c r="G345" s="168" t="s">
        <v>189</v>
      </c>
      <c r="H345" s="169">
        <v>220.22900000000001</v>
      </c>
      <c r="I345" s="170"/>
      <c r="J345" s="171">
        <f>ROUND(I345*H345,2)</f>
        <v>0</v>
      </c>
      <c r="K345" s="167" t="s">
        <v>132</v>
      </c>
      <c r="L345" s="35"/>
      <c r="M345" s="172" t="s">
        <v>3</v>
      </c>
      <c r="N345" s="173" t="s">
        <v>41</v>
      </c>
      <c r="O345" s="36"/>
      <c r="P345" s="174">
        <f>O345*H345</f>
        <v>0</v>
      </c>
      <c r="Q345" s="174">
        <v>4.8900000000000002E-3</v>
      </c>
      <c r="R345" s="174">
        <f>Q345*H345</f>
        <v>1.0769198100000001</v>
      </c>
      <c r="S345" s="174">
        <v>0</v>
      </c>
      <c r="T345" s="175">
        <f>S345*H345</f>
        <v>0</v>
      </c>
      <c r="AR345" s="18" t="s">
        <v>133</v>
      </c>
      <c r="AT345" s="18" t="s">
        <v>128</v>
      </c>
      <c r="AU345" s="18" t="s">
        <v>78</v>
      </c>
      <c r="AY345" s="18" t="s">
        <v>126</v>
      </c>
      <c r="BE345" s="176">
        <f>IF(N345="základní",J345,0)</f>
        <v>0</v>
      </c>
      <c r="BF345" s="176">
        <f>IF(N345="snížená",J345,0)</f>
        <v>0</v>
      </c>
      <c r="BG345" s="176">
        <f>IF(N345="zákl. přenesená",J345,0)</f>
        <v>0</v>
      </c>
      <c r="BH345" s="176">
        <f>IF(N345="sníž. přenesená",J345,0)</f>
        <v>0</v>
      </c>
      <c r="BI345" s="176">
        <f>IF(N345="nulová",J345,0)</f>
        <v>0</v>
      </c>
      <c r="BJ345" s="18" t="s">
        <v>22</v>
      </c>
      <c r="BK345" s="176">
        <f>ROUND(I345*H345,2)</f>
        <v>0</v>
      </c>
      <c r="BL345" s="18" t="s">
        <v>133</v>
      </c>
      <c r="BM345" s="18" t="s">
        <v>439</v>
      </c>
    </row>
    <row r="346" spans="2:65" s="1" customFormat="1" ht="20.45" customHeight="1">
      <c r="B346" s="35"/>
      <c r="D346" s="189" t="s">
        <v>135</v>
      </c>
      <c r="F346" s="212" t="s">
        <v>438</v>
      </c>
      <c r="I346" s="179"/>
      <c r="L346" s="35"/>
      <c r="M346" s="64"/>
      <c r="N346" s="36"/>
      <c r="O346" s="36"/>
      <c r="P346" s="36"/>
      <c r="Q346" s="36"/>
      <c r="R346" s="36"/>
      <c r="S346" s="36"/>
      <c r="T346" s="65"/>
      <c r="AT346" s="18" t="s">
        <v>135</v>
      </c>
      <c r="AU346" s="18" t="s">
        <v>78</v>
      </c>
    </row>
    <row r="347" spans="2:65" s="1" customFormat="1" ht="20.45" customHeight="1">
      <c r="B347" s="164"/>
      <c r="C347" s="165" t="s">
        <v>440</v>
      </c>
      <c r="D347" s="165" t="s">
        <v>128</v>
      </c>
      <c r="E347" s="166" t="s">
        <v>441</v>
      </c>
      <c r="F347" s="167" t="s">
        <v>442</v>
      </c>
      <c r="G347" s="168" t="s">
        <v>189</v>
      </c>
      <c r="H347" s="169">
        <v>220.22900000000001</v>
      </c>
      <c r="I347" s="170"/>
      <c r="J347" s="171">
        <f>ROUND(I347*H347,2)</f>
        <v>0</v>
      </c>
      <c r="K347" s="167" t="s">
        <v>132</v>
      </c>
      <c r="L347" s="35"/>
      <c r="M347" s="172" t="s">
        <v>3</v>
      </c>
      <c r="N347" s="173" t="s">
        <v>41</v>
      </c>
      <c r="O347" s="36"/>
      <c r="P347" s="174">
        <f>O347*H347</f>
        <v>0</v>
      </c>
      <c r="Q347" s="174">
        <v>2.3099999999999999E-2</v>
      </c>
      <c r="R347" s="174">
        <f>Q347*H347</f>
        <v>5.0872899</v>
      </c>
      <c r="S347" s="174">
        <v>0</v>
      </c>
      <c r="T347" s="175">
        <f>S347*H347</f>
        <v>0</v>
      </c>
      <c r="AR347" s="18" t="s">
        <v>133</v>
      </c>
      <c r="AT347" s="18" t="s">
        <v>128</v>
      </c>
      <c r="AU347" s="18" t="s">
        <v>78</v>
      </c>
      <c r="AY347" s="18" t="s">
        <v>126</v>
      </c>
      <c r="BE347" s="176">
        <f>IF(N347="základní",J347,0)</f>
        <v>0</v>
      </c>
      <c r="BF347" s="176">
        <f>IF(N347="snížená",J347,0)</f>
        <v>0</v>
      </c>
      <c r="BG347" s="176">
        <f>IF(N347="zákl. přenesená",J347,0)</f>
        <v>0</v>
      </c>
      <c r="BH347" s="176">
        <f>IF(N347="sníž. přenesená",J347,0)</f>
        <v>0</v>
      </c>
      <c r="BI347" s="176">
        <f>IF(N347="nulová",J347,0)</f>
        <v>0</v>
      </c>
      <c r="BJ347" s="18" t="s">
        <v>22</v>
      </c>
      <c r="BK347" s="176">
        <f>ROUND(I347*H347,2)</f>
        <v>0</v>
      </c>
      <c r="BL347" s="18" t="s">
        <v>133</v>
      </c>
      <c r="BM347" s="18" t="s">
        <v>443</v>
      </c>
    </row>
    <row r="348" spans="2:65" s="1" customFormat="1" ht="20.45" customHeight="1">
      <c r="B348" s="35"/>
      <c r="D348" s="177" t="s">
        <v>135</v>
      </c>
      <c r="F348" s="178" t="s">
        <v>442</v>
      </c>
      <c r="I348" s="179"/>
      <c r="L348" s="35"/>
      <c r="M348" s="64"/>
      <c r="N348" s="36"/>
      <c r="O348" s="36"/>
      <c r="P348" s="36"/>
      <c r="Q348" s="36"/>
      <c r="R348" s="36"/>
      <c r="S348" s="36"/>
      <c r="T348" s="65"/>
      <c r="AT348" s="18" t="s">
        <v>135</v>
      </c>
      <c r="AU348" s="18" t="s">
        <v>78</v>
      </c>
    </row>
    <row r="349" spans="2:65" s="11" customFormat="1" ht="20.45" customHeight="1">
      <c r="B349" s="180"/>
      <c r="D349" s="177" t="s">
        <v>136</v>
      </c>
      <c r="E349" s="181" t="s">
        <v>3</v>
      </c>
      <c r="F349" s="182" t="s">
        <v>444</v>
      </c>
      <c r="H349" s="183" t="s">
        <v>3</v>
      </c>
      <c r="I349" s="184"/>
      <c r="L349" s="180"/>
      <c r="M349" s="185"/>
      <c r="N349" s="186"/>
      <c r="O349" s="186"/>
      <c r="P349" s="186"/>
      <c r="Q349" s="186"/>
      <c r="R349" s="186"/>
      <c r="S349" s="186"/>
      <c r="T349" s="187"/>
      <c r="AT349" s="183" t="s">
        <v>136</v>
      </c>
      <c r="AU349" s="183" t="s">
        <v>78</v>
      </c>
      <c r="AV349" s="11" t="s">
        <v>22</v>
      </c>
      <c r="AW349" s="11" t="s">
        <v>34</v>
      </c>
      <c r="AX349" s="11" t="s">
        <v>70</v>
      </c>
      <c r="AY349" s="183" t="s">
        <v>126</v>
      </c>
    </row>
    <row r="350" spans="2:65" s="11" customFormat="1" ht="20.45" customHeight="1">
      <c r="B350" s="180"/>
      <c r="D350" s="177" t="s">
        <v>136</v>
      </c>
      <c r="E350" s="181" t="s">
        <v>3</v>
      </c>
      <c r="F350" s="182" t="s">
        <v>445</v>
      </c>
      <c r="H350" s="183" t="s">
        <v>3</v>
      </c>
      <c r="I350" s="184"/>
      <c r="L350" s="180"/>
      <c r="M350" s="185"/>
      <c r="N350" s="186"/>
      <c r="O350" s="186"/>
      <c r="P350" s="186"/>
      <c r="Q350" s="186"/>
      <c r="R350" s="186"/>
      <c r="S350" s="186"/>
      <c r="T350" s="187"/>
      <c r="AT350" s="183" t="s">
        <v>136</v>
      </c>
      <c r="AU350" s="183" t="s">
        <v>78</v>
      </c>
      <c r="AV350" s="11" t="s">
        <v>22</v>
      </c>
      <c r="AW350" s="11" t="s">
        <v>34</v>
      </c>
      <c r="AX350" s="11" t="s">
        <v>70</v>
      </c>
      <c r="AY350" s="183" t="s">
        <v>126</v>
      </c>
    </row>
    <row r="351" spans="2:65" s="12" customFormat="1" ht="20.45" customHeight="1">
      <c r="B351" s="188"/>
      <c r="D351" s="177" t="s">
        <v>136</v>
      </c>
      <c r="E351" s="197" t="s">
        <v>3</v>
      </c>
      <c r="F351" s="198" t="s">
        <v>446</v>
      </c>
      <c r="H351" s="199">
        <v>57.311999999999998</v>
      </c>
      <c r="I351" s="193"/>
      <c r="L351" s="188"/>
      <c r="M351" s="194"/>
      <c r="N351" s="195"/>
      <c r="O351" s="195"/>
      <c r="P351" s="195"/>
      <c r="Q351" s="195"/>
      <c r="R351" s="195"/>
      <c r="S351" s="195"/>
      <c r="T351" s="196"/>
      <c r="AT351" s="197" t="s">
        <v>136</v>
      </c>
      <c r="AU351" s="197" t="s">
        <v>78</v>
      </c>
      <c r="AV351" s="12" t="s">
        <v>78</v>
      </c>
      <c r="AW351" s="12" t="s">
        <v>34</v>
      </c>
      <c r="AX351" s="12" t="s">
        <v>70</v>
      </c>
      <c r="AY351" s="197" t="s">
        <v>126</v>
      </c>
    </row>
    <row r="352" spans="2:65" s="12" customFormat="1" ht="20.45" customHeight="1">
      <c r="B352" s="188"/>
      <c r="D352" s="177" t="s">
        <v>136</v>
      </c>
      <c r="E352" s="197" t="s">
        <v>3</v>
      </c>
      <c r="F352" s="198" t="s">
        <v>447</v>
      </c>
      <c r="H352" s="199">
        <v>1.425</v>
      </c>
      <c r="I352" s="193"/>
      <c r="L352" s="188"/>
      <c r="M352" s="194"/>
      <c r="N352" s="195"/>
      <c r="O352" s="195"/>
      <c r="P352" s="195"/>
      <c r="Q352" s="195"/>
      <c r="R352" s="195"/>
      <c r="S352" s="195"/>
      <c r="T352" s="196"/>
      <c r="AT352" s="197" t="s">
        <v>136</v>
      </c>
      <c r="AU352" s="197" t="s">
        <v>78</v>
      </c>
      <c r="AV352" s="12" t="s">
        <v>78</v>
      </c>
      <c r="AW352" s="12" t="s">
        <v>34</v>
      </c>
      <c r="AX352" s="12" t="s">
        <v>70</v>
      </c>
      <c r="AY352" s="197" t="s">
        <v>126</v>
      </c>
    </row>
    <row r="353" spans="2:65" s="11" customFormat="1" ht="20.45" customHeight="1">
      <c r="B353" s="180"/>
      <c r="D353" s="177" t="s">
        <v>136</v>
      </c>
      <c r="E353" s="181" t="s">
        <v>3</v>
      </c>
      <c r="F353" s="182" t="s">
        <v>448</v>
      </c>
      <c r="H353" s="183" t="s">
        <v>3</v>
      </c>
      <c r="I353" s="184"/>
      <c r="L353" s="180"/>
      <c r="M353" s="185"/>
      <c r="N353" s="186"/>
      <c r="O353" s="186"/>
      <c r="P353" s="186"/>
      <c r="Q353" s="186"/>
      <c r="R353" s="186"/>
      <c r="S353" s="186"/>
      <c r="T353" s="187"/>
      <c r="AT353" s="183" t="s">
        <v>136</v>
      </c>
      <c r="AU353" s="183" t="s">
        <v>78</v>
      </c>
      <c r="AV353" s="11" t="s">
        <v>22</v>
      </c>
      <c r="AW353" s="11" t="s">
        <v>34</v>
      </c>
      <c r="AX353" s="11" t="s">
        <v>70</v>
      </c>
      <c r="AY353" s="183" t="s">
        <v>126</v>
      </c>
    </row>
    <row r="354" spans="2:65" s="12" customFormat="1" ht="20.45" customHeight="1">
      <c r="B354" s="188"/>
      <c r="D354" s="177" t="s">
        <v>136</v>
      </c>
      <c r="E354" s="197" t="s">
        <v>3</v>
      </c>
      <c r="F354" s="198" t="s">
        <v>449</v>
      </c>
      <c r="H354" s="199">
        <v>60.96</v>
      </c>
      <c r="I354" s="193"/>
      <c r="L354" s="188"/>
      <c r="M354" s="194"/>
      <c r="N354" s="195"/>
      <c r="O354" s="195"/>
      <c r="P354" s="195"/>
      <c r="Q354" s="195"/>
      <c r="R354" s="195"/>
      <c r="S354" s="195"/>
      <c r="T354" s="196"/>
      <c r="AT354" s="197" t="s">
        <v>136</v>
      </c>
      <c r="AU354" s="197" t="s">
        <v>78</v>
      </c>
      <c r="AV354" s="12" t="s">
        <v>78</v>
      </c>
      <c r="AW354" s="12" t="s">
        <v>34</v>
      </c>
      <c r="AX354" s="12" t="s">
        <v>70</v>
      </c>
      <c r="AY354" s="197" t="s">
        <v>126</v>
      </c>
    </row>
    <row r="355" spans="2:65" s="11" customFormat="1" ht="20.45" customHeight="1">
      <c r="B355" s="180"/>
      <c r="D355" s="177" t="s">
        <v>136</v>
      </c>
      <c r="E355" s="181" t="s">
        <v>3</v>
      </c>
      <c r="F355" s="182" t="s">
        <v>450</v>
      </c>
      <c r="H355" s="183" t="s">
        <v>3</v>
      </c>
      <c r="I355" s="184"/>
      <c r="L355" s="180"/>
      <c r="M355" s="185"/>
      <c r="N355" s="186"/>
      <c r="O355" s="186"/>
      <c r="P355" s="186"/>
      <c r="Q355" s="186"/>
      <c r="R355" s="186"/>
      <c r="S355" s="186"/>
      <c r="T355" s="187"/>
      <c r="AT355" s="183" t="s">
        <v>136</v>
      </c>
      <c r="AU355" s="183" t="s">
        <v>78</v>
      </c>
      <c r="AV355" s="11" t="s">
        <v>22</v>
      </c>
      <c r="AW355" s="11" t="s">
        <v>34</v>
      </c>
      <c r="AX355" s="11" t="s">
        <v>70</v>
      </c>
      <c r="AY355" s="183" t="s">
        <v>126</v>
      </c>
    </row>
    <row r="356" spans="2:65" s="12" customFormat="1" ht="20.45" customHeight="1">
      <c r="B356" s="188"/>
      <c r="D356" s="177" t="s">
        <v>136</v>
      </c>
      <c r="E356" s="197" t="s">
        <v>3</v>
      </c>
      <c r="F356" s="198" t="s">
        <v>451</v>
      </c>
      <c r="H356" s="199">
        <v>30.34</v>
      </c>
      <c r="I356" s="193"/>
      <c r="L356" s="188"/>
      <c r="M356" s="194"/>
      <c r="N356" s="195"/>
      <c r="O356" s="195"/>
      <c r="P356" s="195"/>
      <c r="Q356" s="195"/>
      <c r="R356" s="195"/>
      <c r="S356" s="195"/>
      <c r="T356" s="196"/>
      <c r="AT356" s="197" t="s">
        <v>136</v>
      </c>
      <c r="AU356" s="197" t="s">
        <v>78</v>
      </c>
      <c r="AV356" s="12" t="s">
        <v>78</v>
      </c>
      <c r="AW356" s="12" t="s">
        <v>34</v>
      </c>
      <c r="AX356" s="12" t="s">
        <v>70</v>
      </c>
      <c r="AY356" s="197" t="s">
        <v>126</v>
      </c>
    </row>
    <row r="357" spans="2:65" s="12" customFormat="1" ht="20.45" customHeight="1">
      <c r="B357" s="188"/>
      <c r="D357" s="177" t="s">
        <v>136</v>
      </c>
      <c r="E357" s="197" t="s">
        <v>3</v>
      </c>
      <c r="F357" s="198" t="s">
        <v>452</v>
      </c>
      <c r="H357" s="199">
        <v>3.1059999999999999</v>
      </c>
      <c r="I357" s="193"/>
      <c r="L357" s="188"/>
      <c r="M357" s="194"/>
      <c r="N357" s="195"/>
      <c r="O357" s="195"/>
      <c r="P357" s="195"/>
      <c r="Q357" s="195"/>
      <c r="R357" s="195"/>
      <c r="S357" s="195"/>
      <c r="T357" s="196"/>
      <c r="AT357" s="197" t="s">
        <v>136</v>
      </c>
      <c r="AU357" s="197" t="s">
        <v>78</v>
      </c>
      <c r="AV357" s="12" t="s">
        <v>78</v>
      </c>
      <c r="AW357" s="12" t="s">
        <v>34</v>
      </c>
      <c r="AX357" s="12" t="s">
        <v>70</v>
      </c>
      <c r="AY357" s="197" t="s">
        <v>126</v>
      </c>
    </row>
    <row r="358" spans="2:65" s="12" customFormat="1" ht="20.45" customHeight="1">
      <c r="B358" s="188"/>
      <c r="D358" s="177" t="s">
        <v>136</v>
      </c>
      <c r="E358" s="197" t="s">
        <v>3</v>
      </c>
      <c r="F358" s="198" t="s">
        <v>453</v>
      </c>
      <c r="H358" s="199">
        <v>6.3360000000000003</v>
      </c>
      <c r="I358" s="193"/>
      <c r="L358" s="188"/>
      <c r="M358" s="194"/>
      <c r="N358" s="195"/>
      <c r="O358" s="195"/>
      <c r="P358" s="195"/>
      <c r="Q358" s="195"/>
      <c r="R358" s="195"/>
      <c r="S358" s="195"/>
      <c r="T358" s="196"/>
      <c r="AT358" s="197" t="s">
        <v>136</v>
      </c>
      <c r="AU358" s="197" t="s">
        <v>78</v>
      </c>
      <c r="AV358" s="12" t="s">
        <v>78</v>
      </c>
      <c r="AW358" s="12" t="s">
        <v>34</v>
      </c>
      <c r="AX358" s="12" t="s">
        <v>70</v>
      </c>
      <c r="AY358" s="197" t="s">
        <v>126</v>
      </c>
    </row>
    <row r="359" spans="2:65" s="11" customFormat="1" ht="20.45" customHeight="1">
      <c r="B359" s="180"/>
      <c r="D359" s="177" t="s">
        <v>136</v>
      </c>
      <c r="E359" s="181" t="s">
        <v>3</v>
      </c>
      <c r="F359" s="182" t="s">
        <v>454</v>
      </c>
      <c r="H359" s="183" t="s">
        <v>3</v>
      </c>
      <c r="I359" s="184"/>
      <c r="L359" s="180"/>
      <c r="M359" s="185"/>
      <c r="N359" s="186"/>
      <c r="O359" s="186"/>
      <c r="P359" s="186"/>
      <c r="Q359" s="186"/>
      <c r="R359" s="186"/>
      <c r="S359" s="186"/>
      <c r="T359" s="187"/>
      <c r="AT359" s="183" t="s">
        <v>136</v>
      </c>
      <c r="AU359" s="183" t="s">
        <v>78</v>
      </c>
      <c r="AV359" s="11" t="s">
        <v>22</v>
      </c>
      <c r="AW359" s="11" t="s">
        <v>34</v>
      </c>
      <c r="AX359" s="11" t="s">
        <v>70</v>
      </c>
      <c r="AY359" s="183" t="s">
        <v>126</v>
      </c>
    </row>
    <row r="360" spans="2:65" s="12" customFormat="1" ht="20.45" customHeight="1">
      <c r="B360" s="188"/>
      <c r="D360" s="177" t="s">
        <v>136</v>
      </c>
      <c r="E360" s="197" t="s">
        <v>3</v>
      </c>
      <c r="F360" s="198" t="s">
        <v>455</v>
      </c>
      <c r="H360" s="199">
        <v>60.75</v>
      </c>
      <c r="I360" s="193"/>
      <c r="L360" s="188"/>
      <c r="M360" s="194"/>
      <c r="N360" s="195"/>
      <c r="O360" s="195"/>
      <c r="P360" s="195"/>
      <c r="Q360" s="195"/>
      <c r="R360" s="195"/>
      <c r="S360" s="195"/>
      <c r="T360" s="196"/>
      <c r="AT360" s="197" t="s">
        <v>136</v>
      </c>
      <c r="AU360" s="197" t="s">
        <v>78</v>
      </c>
      <c r="AV360" s="12" t="s">
        <v>78</v>
      </c>
      <c r="AW360" s="12" t="s">
        <v>34</v>
      </c>
      <c r="AX360" s="12" t="s">
        <v>70</v>
      </c>
      <c r="AY360" s="197" t="s">
        <v>126</v>
      </c>
    </row>
    <row r="361" spans="2:65" s="13" customFormat="1" ht="20.45" customHeight="1">
      <c r="B361" s="200"/>
      <c r="D361" s="189" t="s">
        <v>136</v>
      </c>
      <c r="E361" s="201" t="s">
        <v>3</v>
      </c>
      <c r="F361" s="202" t="s">
        <v>153</v>
      </c>
      <c r="H361" s="203">
        <v>220.22900000000001</v>
      </c>
      <c r="I361" s="204"/>
      <c r="L361" s="200"/>
      <c r="M361" s="205"/>
      <c r="N361" s="206"/>
      <c r="O361" s="206"/>
      <c r="P361" s="206"/>
      <c r="Q361" s="206"/>
      <c r="R361" s="206"/>
      <c r="S361" s="206"/>
      <c r="T361" s="207"/>
      <c r="AT361" s="208" t="s">
        <v>136</v>
      </c>
      <c r="AU361" s="208" t="s">
        <v>78</v>
      </c>
      <c r="AV361" s="13" t="s">
        <v>133</v>
      </c>
      <c r="AW361" s="13" t="s">
        <v>34</v>
      </c>
      <c r="AX361" s="13" t="s">
        <v>22</v>
      </c>
      <c r="AY361" s="208" t="s">
        <v>126</v>
      </c>
    </row>
    <row r="362" spans="2:65" s="1" customFormat="1" ht="28.9" customHeight="1">
      <c r="B362" s="164"/>
      <c r="C362" s="165" t="s">
        <v>456</v>
      </c>
      <c r="D362" s="165" t="s">
        <v>128</v>
      </c>
      <c r="E362" s="166" t="s">
        <v>457</v>
      </c>
      <c r="F362" s="167" t="s">
        <v>458</v>
      </c>
      <c r="G362" s="168" t="s">
        <v>189</v>
      </c>
      <c r="H362" s="169">
        <v>220.22900000000001</v>
      </c>
      <c r="I362" s="170"/>
      <c r="J362" s="171">
        <f>ROUND(I362*H362,2)</f>
        <v>0</v>
      </c>
      <c r="K362" s="167" t="s">
        <v>132</v>
      </c>
      <c r="L362" s="35"/>
      <c r="M362" s="172" t="s">
        <v>3</v>
      </c>
      <c r="N362" s="173" t="s">
        <v>41</v>
      </c>
      <c r="O362" s="36"/>
      <c r="P362" s="174">
        <f>O362*H362</f>
        <v>0</v>
      </c>
      <c r="Q362" s="174">
        <v>2.6800000000000001E-3</v>
      </c>
      <c r="R362" s="174">
        <f>Q362*H362</f>
        <v>0.59021372000000005</v>
      </c>
      <c r="S362" s="174">
        <v>0</v>
      </c>
      <c r="T362" s="175">
        <f>S362*H362</f>
        <v>0</v>
      </c>
      <c r="AR362" s="18" t="s">
        <v>133</v>
      </c>
      <c r="AT362" s="18" t="s">
        <v>128</v>
      </c>
      <c r="AU362" s="18" t="s">
        <v>78</v>
      </c>
      <c r="AY362" s="18" t="s">
        <v>126</v>
      </c>
      <c r="BE362" s="176">
        <f>IF(N362="základní",J362,0)</f>
        <v>0</v>
      </c>
      <c r="BF362" s="176">
        <f>IF(N362="snížená",J362,0)</f>
        <v>0</v>
      </c>
      <c r="BG362" s="176">
        <f>IF(N362="zákl. přenesená",J362,0)</f>
        <v>0</v>
      </c>
      <c r="BH362" s="176">
        <f>IF(N362="sníž. přenesená",J362,0)</f>
        <v>0</v>
      </c>
      <c r="BI362" s="176">
        <f>IF(N362="nulová",J362,0)</f>
        <v>0</v>
      </c>
      <c r="BJ362" s="18" t="s">
        <v>22</v>
      </c>
      <c r="BK362" s="176">
        <f>ROUND(I362*H362,2)</f>
        <v>0</v>
      </c>
      <c r="BL362" s="18" t="s">
        <v>133</v>
      </c>
      <c r="BM362" s="18" t="s">
        <v>459</v>
      </c>
    </row>
    <row r="363" spans="2:65" s="1" customFormat="1" ht="20.45" customHeight="1">
      <c r="B363" s="35"/>
      <c r="D363" s="189" t="s">
        <v>135</v>
      </c>
      <c r="F363" s="212" t="s">
        <v>458</v>
      </c>
      <c r="I363" s="179"/>
      <c r="L363" s="35"/>
      <c r="M363" s="64"/>
      <c r="N363" s="36"/>
      <c r="O363" s="36"/>
      <c r="P363" s="36"/>
      <c r="Q363" s="36"/>
      <c r="R363" s="36"/>
      <c r="S363" s="36"/>
      <c r="T363" s="65"/>
      <c r="AT363" s="18" t="s">
        <v>135</v>
      </c>
      <c r="AU363" s="18" t="s">
        <v>78</v>
      </c>
    </row>
    <row r="364" spans="2:65" s="1" customFormat="1" ht="28.9" customHeight="1">
      <c r="B364" s="164"/>
      <c r="C364" s="165" t="s">
        <v>460</v>
      </c>
      <c r="D364" s="165" t="s">
        <v>128</v>
      </c>
      <c r="E364" s="166" t="s">
        <v>461</v>
      </c>
      <c r="F364" s="167" t="s">
        <v>462</v>
      </c>
      <c r="G364" s="168" t="s">
        <v>131</v>
      </c>
      <c r="H364" s="169">
        <v>23.076000000000001</v>
      </c>
      <c r="I364" s="170"/>
      <c r="J364" s="171">
        <f>ROUND(I364*H364,2)</f>
        <v>0</v>
      </c>
      <c r="K364" s="167" t="s">
        <v>132</v>
      </c>
      <c r="L364" s="35"/>
      <c r="M364" s="172" t="s">
        <v>3</v>
      </c>
      <c r="N364" s="173" t="s">
        <v>41</v>
      </c>
      <c r="O364" s="36"/>
      <c r="P364" s="174">
        <f>O364*H364</f>
        <v>0</v>
      </c>
      <c r="Q364" s="174">
        <v>2.2563399999999998</v>
      </c>
      <c r="R364" s="174">
        <f>Q364*H364</f>
        <v>52.067301839999999</v>
      </c>
      <c r="S364" s="174">
        <v>0</v>
      </c>
      <c r="T364" s="175">
        <f>S364*H364</f>
        <v>0</v>
      </c>
      <c r="AR364" s="18" t="s">
        <v>133</v>
      </c>
      <c r="AT364" s="18" t="s">
        <v>128</v>
      </c>
      <c r="AU364" s="18" t="s">
        <v>78</v>
      </c>
      <c r="AY364" s="18" t="s">
        <v>126</v>
      </c>
      <c r="BE364" s="176">
        <f>IF(N364="základní",J364,0)</f>
        <v>0</v>
      </c>
      <c r="BF364" s="176">
        <f>IF(N364="snížená",J364,0)</f>
        <v>0</v>
      </c>
      <c r="BG364" s="176">
        <f>IF(N364="zákl. přenesená",J364,0)</f>
        <v>0</v>
      </c>
      <c r="BH364" s="176">
        <f>IF(N364="sníž. přenesená",J364,0)</f>
        <v>0</v>
      </c>
      <c r="BI364" s="176">
        <f>IF(N364="nulová",J364,0)</f>
        <v>0</v>
      </c>
      <c r="BJ364" s="18" t="s">
        <v>22</v>
      </c>
      <c r="BK364" s="176">
        <f>ROUND(I364*H364,2)</f>
        <v>0</v>
      </c>
      <c r="BL364" s="18" t="s">
        <v>133</v>
      </c>
      <c r="BM364" s="18" t="s">
        <v>463</v>
      </c>
    </row>
    <row r="365" spans="2:65" s="1" customFormat="1" ht="28.9" customHeight="1">
      <c r="B365" s="35"/>
      <c r="D365" s="177" t="s">
        <v>135</v>
      </c>
      <c r="F365" s="178" t="s">
        <v>462</v>
      </c>
      <c r="I365" s="179"/>
      <c r="L365" s="35"/>
      <c r="M365" s="64"/>
      <c r="N365" s="36"/>
      <c r="O365" s="36"/>
      <c r="P365" s="36"/>
      <c r="Q365" s="36"/>
      <c r="R365" s="36"/>
      <c r="S365" s="36"/>
      <c r="T365" s="65"/>
      <c r="AT365" s="18" t="s">
        <v>135</v>
      </c>
      <c r="AU365" s="18" t="s">
        <v>78</v>
      </c>
    </row>
    <row r="366" spans="2:65" s="11" customFormat="1" ht="20.45" customHeight="1">
      <c r="B366" s="180"/>
      <c r="D366" s="177" t="s">
        <v>136</v>
      </c>
      <c r="E366" s="181" t="s">
        <v>3</v>
      </c>
      <c r="F366" s="182" t="s">
        <v>464</v>
      </c>
      <c r="H366" s="183" t="s">
        <v>3</v>
      </c>
      <c r="I366" s="184"/>
      <c r="L366" s="180"/>
      <c r="M366" s="185"/>
      <c r="N366" s="186"/>
      <c r="O366" s="186"/>
      <c r="P366" s="186"/>
      <c r="Q366" s="186"/>
      <c r="R366" s="186"/>
      <c r="S366" s="186"/>
      <c r="T366" s="187"/>
      <c r="AT366" s="183" t="s">
        <v>136</v>
      </c>
      <c r="AU366" s="183" t="s">
        <v>78</v>
      </c>
      <c r="AV366" s="11" t="s">
        <v>22</v>
      </c>
      <c r="AW366" s="11" t="s">
        <v>34</v>
      </c>
      <c r="AX366" s="11" t="s">
        <v>70</v>
      </c>
      <c r="AY366" s="183" t="s">
        <v>126</v>
      </c>
    </row>
    <row r="367" spans="2:65" s="12" customFormat="1" ht="20.45" customHeight="1">
      <c r="B367" s="188"/>
      <c r="D367" s="189" t="s">
        <v>136</v>
      </c>
      <c r="E367" s="190" t="s">
        <v>3</v>
      </c>
      <c r="F367" s="191" t="s">
        <v>465</v>
      </c>
      <c r="H367" s="192">
        <v>23.076000000000001</v>
      </c>
      <c r="I367" s="193"/>
      <c r="L367" s="188"/>
      <c r="M367" s="194"/>
      <c r="N367" s="195"/>
      <c r="O367" s="195"/>
      <c r="P367" s="195"/>
      <c r="Q367" s="195"/>
      <c r="R367" s="195"/>
      <c r="S367" s="195"/>
      <c r="T367" s="196"/>
      <c r="AT367" s="197" t="s">
        <v>136</v>
      </c>
      <c r="AU367" s="197" t="s">
        <v>78</v>
      </c>
      <c r="AV367" s="12" t="s">
        <v>78</v>
      </c>
      <c r="AW367" s="12" t="s">
        <v>34</v>
      </c>
      <c r="AX367" s="12" t="s">
        <v>22</v>
      </c>
      <c r="AY367" s="197" t="s">
        <v>126</v>
      </c>
    </row>
    <row r="368" spans="2:65" s="1" customFormat="1" ht="28.9" customHeight="1">
      <c r="B368" s="164"/>
      <c r="C368" s="165" t="s">
        <v>466</v>
      </c>
      <c r="D368" s="165" t="s">
        <v>128</v>
      </c>
      <c r="E368" s="166" t="s">
        <v>467</v>
      </c>
      <c r="F368" s="167" t="s">
        <v>468</v>
      </c>
      <c r="G368" s="168" t="s">
        <v>131</v>
      </c>
      <c r="H368" s="169">
        <v>18.562000000000001</v>
      </c>
      <c r="I368" s="170"/>
      <c r="J368" s="171">
        <f>ROUND(I368*H368,2)</f>
        <v>0</v>
      </c>
      <c r="K368" s="167" t="s">
        <v>132</v>
      </c>
      <c r="L368" s="35"/>
      <c r="M368" s="172" t="s">
        <v>3</v>
      </c>
      <c r="N368" s="173" t="s">
        <v>41</v>
      </c>
      <c r="O368" s="36"/>
      <c r="P368" s="174">
        <f>O368*H368</f>
        <v>0</v>
      </c>
      <c r="Q368" s="174">
        <v>2.45329</v>
      </c>
      <c r="R368" s="174">
        <f>Q368*H368</f>
        <v>45.537968980000002</v>
      </c>
      <c r="S368" s="174">
        <v>0</v>
      </c>
      <c r="T368" s="175">
        <f>S368*H368</f>
        <v>0</v>
      </c>
      <c r="AR368" s="18" t="s">
        <v>133</v>
      </c>
      <c r="AT368" s="18" t="s">
        <v>128</v>
      </c>
      <c r="AU368" s="18" t="s">
        <v>78</v>
      </c>
      <c r="AY368" s="18" t="s">
        <v>126</v>
      </c>
      <c r="BE368" s="176">
        <f>IF(N368="základní",J368,0)</f>
        <v>0</v>
      </c>
      <c r="BF368" s="176">
        <f>IF(N368="snížená",J368,0)</f>
        <v>0</v>
      </c>
      <c r="BG368" s="176">
        <f>IF(N368="zákl. přenesená",J368,0)</f>
        <v>0</v>
      </c>
      <c r="BH368" s="176">
        <f>IF(N368="sníž. přenesená",J368,0)</f>
        <v>0</v>
      </c>
      <c r="BI368" s="176">
        <f>IF(N368="nulová",J368,0)</f>
        <v>0</v>
      </c>
      <c r="BJ368" s="18" t="s">
        <v>22</v>
      </c>
      <c r="BK368" s="176">
        <f>ROUND(I368*H368,2)</f>
        <v>0</v>
      </c>
      <c r="BL368" s="18" t="s">
        <v>133</v>
      </c>
      <c r="BM368" s="18" t="s">
        <v>469</v>
      </c>
    </row>
    <row r="369" spans="2:65" s="1" customFormat="1" ht="28.9" customHeight="1">
      <c r="B369" s="35"/>
      <c r="D369" s="177" t="s">
        <v>135</v>
      </c>
      <c r="F369" s="178" t="s">
        <v>468</v>
      </c>
      <c r="I369" s="179"/>
      <c r="L369" s="35"/>
      <c r="M369" s="64"/>
      <c r="N369" s="36"/>
      <c r="O369" s="36"/>
      <c r="P369" s="36"/>
      <c r="Q369" s="36"/>
      <c r="R369" s="36"/>
      <c r="S369" s="36"/>
      <c r="T369" s="65"/>
      <c r="AT369" s="18" t="s">
        <v>135</v>
      </c>
      <c r="AU369" s="18" t="s">
        <v>78</v>
      </c>
    </row>
    <row r="370" spans="2:65" s="11" customFormat="1" ht="20.45" customHeight="1">
      <c r="B370" s="180"/>
      <c r="D370" s="177" t="s">
        <v>136</v>
      </c>
      <c r="E370" s="181" t="s">
        <v>3</v>
      </c>
      <c r="F370" s="182" t="s">
        <v>470</v>
      </c>
      <c r="H370" s="183" t="s">
        <v>3</v>
      </c>
      <c r="I370" s="184"/>
      <c r="L370" s="180"/>
      <c r="M370" s="185"/>
      <c r="N370" s="186"/>
      <c r="O370" s="186"/>
      <c r="P370" s="186"/>
      <c r="Q370" s="186"/>
      <c r="R370" s="186"/>
      <c r="S370" s="186"/>
      <c r="T370" s="187"/>
      <c r="AT370" s="183" t="s">
        <v>136</v>
      </c>
      <c r="AU370" s="183" t="s">
        <v>78</v>
      </c>
      <c r="AV370" s="11" t="s">
        <v>22</v>
      </c>
      <c r="AW370" s="11" t="s">
        <v>34</v>
      </c>
      <c r="AX370" s="11" t="s">
        <v>70</v>
      </c>
      <c r="AY370" s="183" t="s">
        <v>126</v>
      </c>
    </row>
    <row r="371" spans="2:65" s="12" customFormat="1" ht="20.45" customHeight="1">
      <c r="B371" s="188"/>
      <c r="D371" s="177" t="s">
        <v>136</v>
      </c>
      <c r="E371" s="197" t="s">
        <v>3</v>
      </c>
      <c r="F371" s="198" t="s">
        <v>471</v>
      </c>
      <c r="H371" s="199">
        <v>16.559999999999999</v>
      </c>
      <c r="I371" s="193"/>
      <c r="L371" s="188"/>
      <c r="M371" s="194"/>
      <c r="N371" s="195"/>
      <c r="O371" s="195"/>
      <c r="P371" s="195"/>
      <c r="Q371" s="195"/>
      <c r="R371" s="195"/>
      <c r="S371" s="195"/>
      <c r="T371" s="196"/>
      <c r="AT371" s="197" t="s">
        <v>136</v>
      </c>
      <c r="AU371" s="197" t="s">
        <v>78</v>
      </c>
      <c r="AV371" s="12" t="s">
        <v>78</v>
      </c>
      <c r="AW371" s="12" t="s">
        <v>34</v>
      </c>
      <c r="AX371" s="12" t="s">
        <v>70</v>
      </c>
      <c r="AY371" s="197" t="s">
        <v>126</v>
      </c>
    </row>
    <row r="372" spans="2:65" s="11" customFormat="1" ht="20.45" customHeight="1">
      <c r="B372" s="180"/>
      <c r="D372" s="177" t="s">
        <v>136</v>
      </c>
      <c r="E372" s="181" t="s">
        <v>3</v>
      </c>
      <c r="F372" s="182" t="s">
        <v>472</v>
      </c>
      <c r="H372" s="183" t="s">
        <v>3</v>
      </c>
      <c r="I372" s="184"/>
      <c r="L372" s="180"/>
      <c r="M372" s="185"/>
      <c r="N372" s="186"/>
      <c r="O372" s="186"/>
      <c r="P372" s="186"/>
      <c r="Q372" s="186"/>
      <c r="R372" s="186"/>
      <c r="S372" s="186"/>
      <c r="T372" s="187"/>
      <c r="AT372" s="183" t="s">
        <v>136</v>
      </c>
      <c r="AU372" s="183" t="s">
        <v>78</v>
      </c>
      <c r="AV372" s="11" t="s">
        <v>22</v>
      </c>
      <c r="AW372" s="11" t="s">
        <v>34</v>
      </c>
      <c r="AX372" s="11" t="s">
        <v>70</v>
      </c>
      <c r="AY372" s="183" t="s">
        <v>126</v>
      </c>
    </row>
    <row r="373" spans="2:65" s="12" customFormat="1" ht="20.45" customHeight="1">
      <c r="B373" s="188"/>
      <c r="D373" s="177" t="s">
        <v>136</v>
      </c>
      <c r="E373" s="197" t="s">
        <v>3</v>
      </c>
      <c r="F373" s="198" t="s">
        <v>473</v>
      </c>
      <c r="H373" s="199">
        <v>2.0019999999999998</v>
      </c>
      <c r="I373" s="193"/>
      <c r="L373" s="188"/>
      <c r="M373" s="194"/>
      <c r="N373" s="195"/>
      <c r="O373" s="195"/>
      <c r="P373" s="195"/>
      <c r="Q373" s="195"/>
      <c r="R373" s="195"/>
      <c r="S373" s="195"/>
      <c r="T373" s="196"/>
      <c r="AT373" s="197" t="s">
        <v>136</v>
      </c>
      <c r="AU373" s="197" t="s">
        <v>78</v>
      </c>
      <c r="AV373" s="12" t="s">
        <v>78</v>
      </c>
      <c r="AW373" s="12" t="s">
        <v>34</v>
      </c>
      <c r="AX373" s="12" t="s">
        <v>70</v>
      </c>
      <c r="AY373" s="197" t="s">
        <v>126</v>
      </c>
    </row>
    <row r="374" spans="2:65" s="13" customFormat="1" ht="20.45" customHeight="1">
      <c r="B374" s="200"/>
      <c r="D374" s="189" t="s">
        <v>136</v>
      </c>
      <c r="E374" s="201" t="s">
        <v>3</v>
      </c>
      <c r="F374" s="202" t="s">
        <v>153</v>
      </c>
      <c r="H374" s="203">
        <v>18.562000000000001</v>
      </c>
      <c r="I374" s="204"/>
      <c r="L374" s="200"/>
      <c r="M374" s="205"/>
      <c r="N374" s="206"/>
      <c r="O374" s="206"/>
      <c r="P374" s="206"/>
      <c r="Q374" s="206"/>
      <c r="R374" s="206"/>
      <c r="S374" s="206"/>
      <c r="T374" s="207"/>
      <c r="AT374" s="208" t="s">
        <v>136</v>
      </c>
      <c r="AU374" s="208" t="s">
        <v>78</v>
      </c>
      <c r="AV374" s="13" t="s">
        <v>133</v>
      </c>
      <c r="AW374" s="13" t="s">
        <v>34</v>
      </c>
      <c r="AX374" s="13" t="s">
        <v>22</v>
      </c>
      <c r="AY374" s="208" t="s">
        <v>126</v>
      </c>
    </row>
    <row r="375" spans="2:65" s="1" customFormat="1" ht="28.9" customHeight="1">
      <c r="B375" s="164"/>
      <c r="C375" s="165" t="s">
        <v>474</v>
      </c>
      <c r="D375" s="165" t="s">
        <v>128</v>
      </c>
      <c r="E375" s="166" t="s">
        <v>475</v>
      </c>
      <c r="F375" s="167" t="s">
        <v>476</v>
      </c>
      <c r="G375" s="168" t="s">
        <v>131</v>
      </c>
      <c r="H375" s="169">
        <v>23.076000000000001</v>
      </c>
      <c r="I375" s="170"/>
      <c r="J375" s="171">
        <f>ROUND(I375*H375,2)</f>
        <v>0</v>
      </c>
      <c r="K375" s="167" t="s">
        <v>132</v>
      </c>
      <c r="L375" s="35"/>
      <c r="M375" s="172" t="s">
        <v>3</v>
      </c>
      <c r="N375" s="173" t="s">
        <v>41</v>
      </c>
      <c r="O375" s="36"/>
      <c r="P375" s="174">
        <f>O375*H375</f>
        <v>0</v>
      </c>
      <c r="Q375" s="174">
        <v>0</v>
      </c>
      <c r="R375" s="174">
        <f>Q375*H375</f>
        <v>0</v>
      </c>
      <c r="S375" s="174">
        <v>0</v>
      </c>
      <c r="T375" s="175">
        <f>S375*H375</f>
        <v>0</v>
      </c>
      <c r="AR375" s="18" t="s">
        <v>133</v>
      </c>
      <c r="AT375" s="18" t="s">
        <v>128</v>
      </c>
      <c r="AU375" s="18" t="s">
        <v>78</v>
      </c>
      <c r="AY375" s="18" t="s">
        <v>126</v>
      </c>
      <c r="BE375" s="176">
        <f>IF(N375="základní",J375,0)</f>
        <v>0</v>
      </c>
      <c r="BF375" s="176">
        <f>IF(N375="snížená",J375,0)</f>
        <v>0</v>
      </c>
      <c r="BG375" s="176">
        <f>IF(N375="zákl. přenesená",J375,0)</f>
        <v>0</v>
      </c>
      <c r="BH375" s="176">
        <f>IF(N375="sníž. přenesená",J375,0)</f>
        <v>0</v>
      </c>
      <c r="BI375" s="176">
        <f>IF(N375="nulová",J375,0)</f>
        <v>0</v>
      </c>
      <c r="BJ375" s="18" t="s">
        <v>22</v>
      </c>
      <c r="BK375" s="176">
        <f>ROUND(I375*H375,2)</f>
        <v>0</v>
      </c>
      <c r="BL375" s="18" t="s">
        <v>133</v>
      </c>
      <c r="BM375" s="18" t="s">
        <v>477</v>
      </c>
    </row>
    <row r="376" spans="2:65" s="1" customFormat="1" ht="28.9" customHeight="1">
      <c r="B376" s="35"/>
      <c r="D376" s="189" t="s">
        <v>135</v>
      </c>
      <c r="F376" s="212" t="s">
        <v>476</v>
      </c>
      <c r="I376" s="179"/>
      <c r="L376" s="35"/>
      <c r="M376" s="64"/>
      <c r="N376" s="36"/>
      <c r="O376" s="36"/>
      <c r="P376" s="36"/>
      <c r="Q376" s="36"/>
      <c r="R376" s="36"/>
      <c r="S376" s="36"/>
      <c r="T376" s="65"/>
      <c r="AT376" s="18" t="s">
        <v>135</v>
      </c>
      <c r="AU376" s="18" t="s">
        <v>78</v>
      </c>
    </row>
    <row r="377" spans="2:65" s="1" customFormat="1" ht="28.9" customHeight="1">
      <c r="B377" s="164"/>
      <c r="C377" s="165" t="s">
        <v>478</v>
      </c>
      <c r="D377" s="165" t="s">
        <v>128</v>
      </c>
      <c r="E377" s="166" t="s">
        <v>479</v>
      </c>
      <c r="F377" s="167" t="s">
        <v>480</v>
      </c>
      <c r="G377" s="168" t="s">
        <v>131</v>
      </c>
      <c r="H377" s="169">
        <v>18.562000000000001</v>
      </c>
      <c r="I377" s="170"/>
      <c r="J377" s="171">
        <f>ROUND(I377*H377,2)</f>
        <v>0</v>
      </c>
      <c r="K377" s="167" t="s">
        <v>132</v>
      </c>
      <c r="L377" s="35"/>
      <c r="M377" s="172" t="s">
        <v>3</v>
      </c>
      <c r="N377" s="173" t="s">
        <v>41</v>
      </c>
      <c r="O377" s="36"/>
      <c r="P377" s="174">
        <f>O377*H377</f>
        <v>0</v>
      </c>
      <c r="Q377" s="174">
        <v>3.5349999999999999E-2</v>
      </c>
      <c r="R377" s="174">
        <f>Q377*H377</f>
        <v>0.65616669999999999</v>
      </c>
      <c r="S377" s="174">
        <v>0</v>
      </c>
      <c r="T377" s="175">
        <f>S377*H377</f>
        <v>0</v>
      </c>
      <c r="AR377" s="18" t="s">
        <v>133</v>
      </c>
      <c r="AT377" s="18" t="s">
        <v>128</v>
      </c>
      <c r="AU377" s="18" t="s">
        <v>78</v>
      </c>
      <c r="AY377" s="18" t="s">
        <v>126</v>
      </c>
      <c r="BE377" s="176">
        <f>IF(N377="základní",J377,0)</f>
        <v>0</v>
      </c>
      <c r="BF377" s="176">
        <f>IF(N377="snížená",J377,0)</f>
        <v>0</v>
      </c>
      <c r="BG377" s="176">
        <f>IF(N377="zákl. přenesená",J377,0)</f>
        <v>0</v>
      </c>
      <c r="BH377" s="176">
        <f>IF(N377="sníž. přenesená",J377,0)</f>
        <v>0</v>
      </c>
      <c r="BI377" s="176">
        <f>IF(N377="nulová",J377,0)</f>
        <v>0</v>
      </c>
      <c r="BJ377" s="18" t="s">
        <v>22</v>
      </c>
      <c r="BK377" s="176">
        <f>ROUND(I377*H377,2)</f>
        <v>0</v>
      </c>
      <c r="BL377" s="18" t="s">
        <v>133</v>
      </c>
      <c r="BM377" s="18" t="s">
        <v>481</v>
      </c>
    </row>
    <row r="378" spans="2:65" s="1" customFormat="1" ht="28.9" customHeight="1">
      <c r="B378" s="35"/>
      <c r="D378" s="189" t="s">
        <v>135</v>
      </c>
      <c r="F378" s="212" t="s">
        <v>480</v>
      </c>
      <c r="I378" s="179"/>
      <c r="L378" s="35"/>
      <c r="M378" s="64"/>
      <c r="N378" s="36"/>
      <c r="O378" s="36"/>
      <c r="P378" s="36"/>
      <c r="Q378" s="36"/>
      <c r="R378" s="36"/>
      <c r="S378" s="36"/>
      <c r="T378" s="65"/>
      <c r="AT378" s="18" t="s">
        <v>135</v>
      </c>
      <c r="AU378" s="18" t="s">
        <v>78</v>
      </c>
    </row>
    <row r="379" spans="2:65" s="1" customFormat="1" ht="20.45" customHeight="1">
      <c r="B379" s="164"/>
      <c r="C379" s="165" t="s">
        <v>482</v>
      </c>
      <c r="D379" s="165" t="s">
        <v>128</v>
      </c>
      <c r="E379" s="166" t="s">
        <v>483</v>
      </c>
      <c r="F379" s="167" t="s">
        <v>484</v>
      </c>
      <c r="G379" s="168" t="s">
        <v>189</v>
      </c>
      <c r="H379" s="169">
        <v>8.2690000000000001</v>
      </c>
      <c r="I379" s="170"/>
      <c r="J379" s="171">
        <f>ROUND(I379*H379,2)</f>
        <v>0</v>
      </c>
      <c r="K379" s="167" t="s">
        <v>132</v>
      </c>
      <c r="L379" s="35"/>
      <c r="M379" s="172" t="s">
        <v>3</v>
      </c>
      <c r="N379" s="173" t="s">
        <v>41</v>
      </c>
      <c r="O379" s="36"/>
      <c r="P379" s="174">
        <f>O379*H379</f>
        <v>0</v>
      </c>
      <c r="Q379" s="174">
        <v>1.3520000000000001E-2</v>
      </c>
      <c r="R379" s="174">
        <f>Q379*H379</f>
        <v>0.11179688</v>
      </c>
      <c r="S379" s="174">
        <v>0</v>
      </c>
      <c r="T379" s="175">
        <f>S379*H379</f>
        <v>0</v>
      </c>
      <c r="AR379" s="18" t="s">
        <v>133</v>
      </c>
      <c r="AT379" s="18" t="s">
        <v>128</v>
      </c>
      <c r="AU379" s="18" t="s">
        <v>78</v>
      </c>
      <c r="AY379" s="18" t="s">
        <v>126</v>
      </c>
      <c r="BE379" s="176">
        <f>IF(N379="základní",J379,0)</f>
        <v>0</v>
      </c>
      <c r="BF379" s="176">
        <f>IF(N379="snížená",J379,0)</f>
        <v>0</v>
      </c>
      <c r="BG379" s="176">
        <f>IF(N379="zákl. přenesená",J379,0)</f>
        <v>0</v>
      </c>
      <c r="BH379" s="176">
        <f>IF(N379="sníž. přenesená",J379,0)</f>
        <v>0</v>
      </c>
      <c r="BI379" s="176">
        <f>IF(N379="nulová",J379,0)</f>
        <v>0</v>
      </c>
      <c r="BJ379" s="18" t="s">
        <v>22</v>
      </c>
      <c r="BK379" s="176">
        <f>ROUND(I379*H379,2)</f>
        <v>0</v>
      </c>
      <c r="BL379" s="18" t="s">
        <v>133</v>
      </c>
      <c r="BM379" s="18" t="s">
        <v>485</v>
      </c>
    </row>
    <row r="380" spans="2:65" s="1" customFormat="1" ht="20.45" customHeight="1">
      <c r="B380" s="35"/>
      <c r="D380" s="177" t="s">
        <v>135</v>
      </c>
      <c r="F380" s="178" t="s">
        <v>484</v>
      </c>
      <c r="I380" s="179"/>
      <c r="L380" s="35"/>
      <c r="M380" s="64"/>
      <c r="N380" s="36"/>
      <c r="O380" s="36"/>
      <c r="P380" s="36"/>
      <c r="Q380" s="36"/>
      <c r="R380" s="36"/>
      <c r="S380" s="36"/>
      <c r="T380" s="65"/>
      <c r="AT380" s="18" t="s">
        <v>135</v>
      </c>
      <c r="AU380" s="18" t="s">
        <v>78</v>
      </c>
    </row>
    <row r="381" spans="2:65" s="12" customFormat="1" ht="20.45" customHeight="1">
      <c r="B381" s="188"/>
      <c r="D381" s="189" t="s">
        <v>136</v>
      </c>
      <c r="E381" s="190" t="s">
        <v>3</v>
      </c>
      <c r="F381" s="191" t="s">
        <v>486</v>
      </c>
      <c r="H381" s="192">
        <v>8.2690000000000001</v>
      </c>
      <c r="I381" s="193"/>
      <c r="L381" s="188"/>
      <c r="M381" s="194"/>
      <c r="N381" s="195"/>
      <c r="O381" s="195"/>
      <c r="P381" s="195"/>
      <c r="Q381" s="195"/>
      <c r="R381" s="195"/>
      <c r="S381" s="195"/>
      <c r="T381" s="196"/>
      <c r="AT381" s="197" t="s">
        <v>136</v>
      </c>
      <c r="AU381" s="197" t="s">
        <v>78</v>
      </c>
      <c r="AV381" s="12" t="s">
        <v>78</v>
      </c>
      <c r="AW381" s="12" t="s">
        <v>34</v>
      </c>
      <c r="AX381" s="12" t="s">
        <v>22</v>
      </c>
      <c r="AY381" s="197" t="s">
        <v>126</v>
      </c>
    </row>
    <row r="382" spans="2:65" s="1" customFormat="1" ht="20.45" customHeight="1">
      <c r="B382" s="164"/>
      <c r="C382" s="165" t="s">
        <v>487</v>
      </c>
      <c r="D382" s="165" t="s">
        <v>128</v>
      </c>
      <c r="E382" s="166" t="s">
        <v>488</v>
      </c>
      <c r="F382" s="167" t="s">
        <v>489</v>
      </c>
      <c r="G382" s="168" t="s">
        <v>189</v>
      </c>
      <c r="H382" s="169">
        <v>8.2690000000000001</v>
      </c>
      <c r="I382" s="170"/>
      <c r="J382" s="171">
        <f>ROUND(I382*H382,2)</f>
        <v>0</v>
      </c>
      <c r="K382" s="167" t="s">
        <v>132</v>
      </c>
      <c r="L382" s="35"/>
      <c r="M382" s="172" t="s">
        <v>3</v>
      </c>
      <c r="N382" s="173" t="s">
        <v>41</v>
      </c>
      <c r="O382" s="36"/>
      <c r="P382" s="174">
        <f>O382*H382</f>
        <v>0</v>
      </c>
      <c r="Q382" s="174">
        <v>0</v>
      </c>
      <c r="R382" s="174">
        <f>Q382*H382</f>
        <v>0</v>
      </c>
      <c r="S382" s="174">
        <v>0</v>
      </c>
      <c r="T382" s="175">
        <f>S382*H382</f>
        <v>0</v>
      </c>
      <c r="AR382" s="18" t="s">
        <v>133</v>
      </c>
      <c r="AT382" s="18" t="s">
        <v>128</v>
      </c>
      <c r="AU382" s="18" t="s">
        <v>78</v>
      </c>
      <c r="AY382" s="18" t="s">
        <v>126</v>
      </c>
      <c r="BE382" s="176">
        <f>IF(N382="základní",J382,0)</f>
        <v>0</v>
      </c>
      <c r="BF382" s="176">
        <f>IF(N382="snížená",J382,0)</f>
        <v>0</v>
      </c>
      <c r="BG382" s="176">
        <f>IF(N382="zákl. přenesená",J382,0)</f>
        <v>0</v>
      </c>
      <c r="BH382" s="176">
        <f>IF(N382="sníž. přenesená",J382,0)</f>
        <v>0</v>
      </c>
      <c r="BI382" s="176">
        <f>IF(N382="nulová",J382,0)</f>
        <v>0</v>
      </c>
      <c r="BJ382" s="18" t="s">
        <v>22</v>
      </c>
      <c r="BK382" s="176">
        <f>ROUND(I382*H382,2)</f>
        <v>0</v>
      </c>
      <c r="BL382" s="18" t="s">
        <v>133</v>
      </c>
      <c r="BM382" s="18" t="s">
        <v>490</v>
      </c>
    </row>
    <row r="383" spans="2:65" s="1" customFormat="1" ht="20.45" customHeight="1">
      <c r="B383" s="35"/>
      <c r="D383" s="189" t="s">
        <v>135</v>
      </c>
      <c r="F383" s="212" t="s">
        <v>489</v>
      </c>
      <c r="I383" s="179"/>
      <c r="L383" s="35"/>
      <c r="M383" s="64"/>
      <c r="N383" s="36"/>
      <c r="O383" s="36"/>
      <c r="P383" s="36"/>
      <c r="Q383" s="36"/>
      <c r="R383" s="36"/>
      <c r="S383" s="36"/>
      <c r="T383" s="65"/>
      <c r="AT383" s="18" t="s">
        <v>135</v>
      </c>
      <c r="AU383" s="18" t="s">
        <v>78</v>
      </c>
    </row>
    <row r="384" spans="2:65" s="1" customFormat="1" ht="20.45" customHeight="1">
      <c r="B384" s="164"/>
      <c r="C384" s="165" t="s">
        <v>491</v>
      </c>
      <c r="D384" s="165" t="s">
        <v>128</v>
      </c>
      <c r="E384" s="166" t="s">
        <v>492</v>
      </c>
      <c r="F384" s="167" t="s">
        <v>493</v>
      </c>
      <c r="G384" s="168" t="s">
        <v>200</v>
      </c>
      <c r="H384" s="169">
        <v>1.333</v>
      </c>
      <c r="I384" s="170"/>
      <c r="J384" s="171">
        <f>ROUND(I384*H384,2)</f>
        <v>0</v>
      </c>
      <c r="K384" s="167" t="s">
        <v>132</v>
      </c>
      <c r="L384" s="35"/>
      <c r="M384" s="172" t="s">
        <v>3</v>
      </c>
      <c r="N384" s="173" t="s">
        <v>41</v>
      </c>
      <c r="O384" s="36"/>
      <c r="P384" s="174">
        <f>O384*H384</f>
        <v>0</v>
      </c>
      <c r="Q384" s="174">
        <v>1.0530600000000001</v>
      </c>
      <c r="R384" s="174">
        <f>Q384*H384</f>
        <v>1.4037289800000001</v>
      </c>
      <c r="S384" s="174">
        <v>0</v>
      </c>
      <c r="T384" s="175">
        <f>S384*H384</f>
        <v>0</v>
      </c>
      <c r="AR384" s="18" t="s">
        <v>133</v>
      </c>
      <c r="AT384" s="18" t="s">
        <v>128</v>
      </c>
      <c r="AU384" s="18" t="s">
        <v>78</v>
      </c>
      <c r="AY384" s="18" t="s">
        <v>126</v>
      </c>
      <c r="BE384" s="176">
        <f>IF(N384="základní",J384,0)</f>
        <v>0</v>
      </c>
      <c r="BF384" s="176">
        <f>IF(N384="snížená",J384,0)</f>
        <v>0</v>
      </c>
      <c r="BG384" s="176">
        <f>IF(N384="zákl. přenesená",J384,0)</f>
        <v>0</v>
      </c>
      <c r="BH384" s="176">
        <f>IF(N384="sníž. přenesená",J384,0)</f>
        <v>0</v>
      </c>
      <c r="BI384" s="176">
        <f>IF(N384="nulová",J384,0)</f>
        <v>0</v>
      </c>
      <c r="BJ384" s="18" t="s">
        <v>22</v>
      </c>
      <c r="BK384" s="176">
        <f>ROUND(I384*H384,2)</f>
        <v>0</v>
      </c>
      <c r="BL384" s="18" t="s">
        <v>133</v>
      </c>
      <c r="BM384" s="18" t="s">
        <v>494</v>
      </c>
    </row>
    <row r="385" spans="2:65" s="1" customFormat="1" ht="20.45" customHeight="1">
      <c r="B385" s="35"/>
      <c r="D385" s="177" t="s">
        <v>135</v>
      </c>
      <c r="F385" s="178" t="s">
        <v>493</v>
      </c>
      <c r="I385" s="179"/>
      <c r="L385" s="35"/>
      <c r="M385" s="64"/>
      <c r="N385" s="36"/>
      <c r="O385" s="36"/>
      <c r="P385" s="36"/>
      <c r="Q385" s="36"/>
      <c r="R385" s="36"/>
      <c r="S385" s="36"/>
      <c r="T385" s="65"/>
      <c r="AT385" s="18" t="s">
        <v>135</v>
      </c>
      <c r="AU385" s="18" t="s">
        <v>78</v>
      </c>
    </row>
    <row r="386" spans="2:65" s="11" customFormat="1" ht="20.45" customHeight="1">
      <c r="B386" s="180"/>
      <c r="D386" s="177" t="s">
        <v>136</v>
      </c>
      <c r="E386" s="181" t="s">
        <v>3</v>
      </c>
      <c r="F386" s="182" t="s">
        <v>495</v>
      </c>
      <c r="H386" s="183" t="s">
        <v>3</v>
      </c>
      <c r="I386" s="184"/>
      <c r="L386" s="180"/>
      <c r="M386" s="185"/>
      <c r="N386" s="186"/>
      <c r="O386" s="186"/>
      <c r="P386" s="186"/>
      <c r="Q386" s="186"/>
      <c r="R386" s="186"/>
      <c r="S386" s="186"/>
      <c r="T386" s="187"/>
      <c r="AT386" s="183" t="s">
        <v>136</v>
      </c>
      <c r="AU386" s="183" t="s">
        <v>78</v>
      </c>
      <c r="AV386" s="11" t="s">
        <v>22</v>
      </c>
      <c r="AW386" s="11" t="s">
        <v>34</v>
      </c>
      <c r="AX386" s="11" t="s">
        <v>70</v>
      </c>
      <c r="AY386" s="183" t="s">
        <v>126</v>
      </c>
    </row>
    <row r="387" spans="2:65" s="12" customFormat="1" ht="20.45" customHeight="1">
      <c r="B387" s="188"/>
      <c r="D387" s="189" t="s">
        <v>136</v>
      </c>
      <c r="E387" s="190" t="s">
        <v>3</v>
      </c>
      <c r="F387" s="191" t="s">
        <v>496</v>
      </c>
      <c r="H387" s="192">
        <v>1.333</v>
      </c>
      <c r="I387" s="193"/>
      <c r="L387" s="188"/>
      <c r="M387" s="194"/>
      <c r="N387" s="195"/>
      <c r="O387" s="195"/>
      <c r="P387" s="195"/>
      <c r="Q387" s="195"/>
      <c r="R387" s="195"/>
      <c r="S387" s="195"/>
      <c r="T387" s="196"/>
      <c r="AT387" s="197" t="s">
        <v>136</v>
      </c>
      <c r="AU387" s="197" t="s">
        <v>78</v>
      </c>
      <c r="AV387" s="12" t="s">
        <v>78</v>
      </c>
      <c r="AW387" s="12" t="s">
        <v>34</v>
      </c>
      <c r="AX387" s="12" t="s">
        <v>22</v>
      </c>
      <c r="AY387" s="197" t="s">
        <v>126</v>
      </c>
    </row>
    <row r="388" spans="2:65" s="1" customFormat="1" ht="20.45" customHeight="1">
      <c r="B388" s="164"/>
      <c r="C388" s="165" t="s">
        <v>497</v>
      </c>
      <c r="D388" s="165" t="s">
        <v>128</v>
      </c>
      <c r="E388" s="166" t="s">
        <v>498</v>
      </c>
      <c r="F388" s="167" t="s">
        <v>499</v>
      </c>
      <c r="G388" s="168" t="s">
        <v>189</v>
      </c>
      <c r="H388" s="169">
        <v>0.67500000000000004</v>
      </c>
      <c r="I388" s="170"/>
      <c r="J388" s="171">
        <f>ROUND(I388*H388,2)</f>
        <v>0</v>
      </c>
      <c r="K388" s="167" t="s">
        <v>132</v>
      </c>
      <c r="L388" s="35"/>
      <c r="M388" s="172" t="s">
        <v>3</v>
      </c>
      <c r="N388" s="173" t="s">
        <v>41</v>
      </c>
      <c r="O388" s="36"/>
      <c r="P388" s="174">
        <f>O388*H388</f>
        <v>0</v>
      </c>
      <c r="Q388" s="174">
        <v>7.4260000000000007E-2</v>
      </c>
      <c r="R388" s="174">
        <f>Q388*H388</f>
        <v>5.012550000000001E-2</v>
      </c>
      <c r="S388" s="174">
        <v>0</v>
      </c>
      <c r="T388" s="175">
        <f>S388*H388</f>
        <v>0</v>
      </c>
      <c r="AR388" s="18" t="s">
        <v>133</v>
      </c>
      <c r="AT388" s="18" t="s">
        <v>128</v>
      </c>
      <c r="AU388" s="18" t="s">
        <v>78</v>
      </c>
      <c r="AY388" s="18" t="s">
        <v>126</v>
      </c>
      <c r="BE388" s="176">
        <f>IF(N388="základní",J388,0)</f>
        <v>0</v>
      </c>
      <c r="BF388" s="176">
        <f>IF(N388="snížená",J388,0)</f>
        <v>0</v>
      </c>
      <c r="BG388" s="176">
        <f>IF(N388="zákl. přenesená",J388,0)</f>
        <v>0</v>
      </c>
      <c r="BH388" s="176">
        <f>IF(N388="sníž. přenesená",J388,0)</f>
        <v>0</v>
      </c>
      <c r="BI388" s="176">
        <f>IF(N388="nulová",J388,0)</f>
        <v>0</v>
      </c>
      <c r="BJ388" s="18" t="s">
        <v>22</v>
      </c>
      <c r="BK388" s="176">
        <f>ROUND(I388*H388,2)</f>
        <v>0</v>
      </c>
      <c r="BL388" s="18" t="s">
        <v>133</v>
      </c>
      <c r="BM388" s="18" t="s">
        <v>500</v>
      </c>
    </row>
    <row r="389" spans="2:65" s="1" customFormat="1" ht="20.45" customHeight="1">
      <c r="B389" s="35"/>
      <c r="D389" s="177" t="s">
        <v>135</v>
      </c>
      <c r="F389" s="178" t="s">
        <v>499</v>
      </c>
      <c r="I389" s="179"/>
      <c r="L389" s="35"/>
      <c r="M389" s="64"/>
      <c r="N389" s="36"/>
      <c r="O389" s="36"/>
      <c r="P389" s="36"/>
      <c r="Q389" s="36"/>
      <c r="R389" s="36"/>
      <c r="S389" s="36"/>
      <c r="T389" s="65"/>
      <c r="AT389" s="18" t="s">
        <v>135</v>
      </c>
      <c r="AU389" s="18" t="s">
        <v>78</v>
      </c>
    </row>
    <row r="390" spans="2:65" s="12" customFormat="1" ht="20.45" customHeight="1">
      <c r="B390" s="188"/>
      <c r="D390" s="189" t="s">
        <v>136</v>
      </c>
      <c r="E390" s="190" t="s">
        <v>3</v>
      </c>
      <c r="F390" s="191" t="s">
        <v>501</v>
      </c>
      <c r="H390" s="192">
        <v>0.67500000000000004</v>
      </c>
      <c r="I390" s="193"/>
      <c r="L390" s="188"/>
      <c r="M390" s="194"/>
      <c r="N390" s="195"/>
      <c r="O390" s="195"/>
      <c r="P390" s="195"/>
      <c r="Q390" s="195"/>
      <c r="R390" s="195"/>
      <c r="S390" s="195"/>
      <c r="T390" s="196"/>
      <c r="AT390" s="197" t="s">
        <v>136</v>
      </c>
      <c r="AU390" s="197" t="s">
        <v>78</v>
      </c>
      <c r="AV390" s="12" t="s">
        <v>78</v>
      </c>
      <c r="AW390" s="12" t="s">
        <v>34</v>
      </c>
      <c r="AX390" s="12" t="s">
        <v>22</v>
      </c>
      <c r="AY390" s="197" t="s">
        <v>126</v>
      </c>
    </row>
    <row r="391" spans="2:65" s="1" customFormat="1" ht="20.45" customHeight="1">
      <c r="B391" s="164"/>
      <c r="C391" s="165" t="s">
        <v>502</v>
      </c>
      <c r="D391" s="165" t="s">
        <v>128</v>
      </c>
      <c r="E391" s="166" t="s">
        <v>503</v>
      </c>
      <c r="F391" s="167" t="s">
        <v>504</v>
      </c>
      <c r="G391" s="168" t="s">
        <v>189</v>
      </c>
      <c r="H391" s="169">
        <v>106.3</v>
      </c>
      <c r="I391" s="170"/>
      <c r="J391" s="171">
        <f>ROUND(I391*H391,2)</f>
        <v>0</v>
      </c>
      <c r="K391" s="167" t="s">
        <v>132</v>
      </c>
      <c r="L391" s="35"/>
      <c r="M391" s="172" t="s">
        <v>3</v>
      </c>
      <c r="N391" s="173" t="s">
        <v>41</v>
      </c>
      <c r="O391" s="36"/>
      <c r="P391" s="174">
        <f>O391*H391</f>
        <v>0</v>
      </c>
      <c r="Q391" s="174">
        <v>1.2E-4</v>
      </c>
      <c r="R391" s="174">
        <f>Q391*H391</f>
        <v>1.2756E-2</v>
      </c>
      <c r="S391" s="174">
        <v>0</v>
      </c>
      <c r="T391" s="175">
        <f>S391*H391</f>
        <v>0</v>
      </c>
      <c r="AR391" s="18" t="s">
        <v>133</v>
      </c>
      <c r="AT391" s="18" t="s">
        <v>128</v>
      </c>
      <c r="AU391" s="18" t="s">
        <v>78</v>
      </c>
      <c r="AY391" s="18" t="s">
        <v>126</v>
      </c>
      <c r="BE391" s="176">
        <f>IF(N391="základní",J391,0)</f>
        <v>0</v>
      </c>
      <c r="BF391" s="176">
        <f>IF(N391="snížená",J391,0)</f>
        <v>0</v>
      </c>
      <c r="BG391" s="176">
        <f>IF(N391="zákl. přenesená",J391,0)</f>
        <v>0</v>
      </c>
      <c r="BH391" s="176">
        <f>IF(N391="sníž. přenesená",J391,0)</f>
        <v>0</v>
      </c>
      <c r="BI391" s="176">
        <f>IF(N391="nulová",J391,0)</f>
        <v>0</v>
      </c>
      <c r="BJ391" s="18" t="s">
        <v>22</v>
      </c>
      <c r="BK391" s="176">
        <f>ROUND(I391*H391,2)</f>
        <v>0</v>
      </c>
      <c r="BL391" s="18" t="s">
        <v>133</v>
      </c>
      <c r="BM391" s="18" t="s">
        <v>505</v>
      </c>
    </row>
    <row r="392" spans="2:65" s="1" customFormat="1" ht="20.45" customHeight="1">
      <c r="B392" s="35"/>
      <c r="D392" s="177" t="s">
        <v>135</v>
      </c>
      <c r="F392" s="178" t="s">
        <v>504</v>
      </c>
      <c r="I392" s="179"/>
      <c r="L392" s="35"/>
      <c r="M392" s="64"/>
      <c r="N392" s="36"/>
      <c r="O392" s="36"/>
      <c r="P392" s="36"/>
      <c r="Q392" s="36"/>
      <c r="R392" s="36"/>
      <c r="S392" s="36"/>
      <c r="T392" s="65"/>
      <c r="AT392" s="18" t="s">
        <v>135</v>
      </c>
      <c r="AU392" s="18" t="s">
        <v>78</v>
      </c>
    </row>
    <row r="393" spans="2:65" s="12" customFormat="1" ht="20.45" customHeight="1">
      <c r="B393" s="188"/>
      <c r="D393" s="189" t="s">
        <v>136</v>
      </c>
      <c r="E393" s="190" t="s">
        <v>3</v>
      </c>
      <c r="F393" s="191" t="s">
        <v>506</v>
      </c>
      <c r="H393" s="192">
        <v>106.3</v>
      </c>
      <c r="I393" s="193"/>
      <c r="L393" s="188"/>
      <c r="M393" s="194"/>
      <c r="N393" s="195"/>
      <c r="O393" s="195"/>
      <c r="P393" s="195"/>
      <c r="Q393" s="195"/>
      <c r="R393" s="195"/>
      <c r="S393" s="195"/>
      <c r="T393" s="196"/>
      <c r="AT393" s="197" t="s">
        <v>136</v>
      </c>
      <c r="AU393" s="197" t="s">
        <v>78</v>
      </c>
      <c r="AV393" s="12" t="s">
        <v>78</v>
      </c>
      <c r="AW393" s="12" t="s">
        <v>34</v>
      </c>
      <c r="AX393" s="12" t="s">
        <v>22</v>
      </c>
      <c r="AY393" s="197" t="s">
        <v>126</v>
      </c>
    </row>
    <row r="394" spans="2:65" s="1" customFormat="1" ht="28.9" customHeight="1">
      <c r="B394" s="164"/>
      <c r="C394" s="165" t="s">
        <v>507</v>
      </c>
      <c r="D394" s="165" t="s">
        <v>128</v>
      </c>
      <c r="E394" s="166" t="s">
        <v>508</v>
      </c>
      <c r="F394" s="167" t="s">
        <v>509</v>
      </c>
      <c r="G394" s="168" t="s">
        <v>189</v>
      </c>
      <c r="H394" s="169">
        <v>106.3</v>
      </c>
      <c r="I394" s="170"/>
      <c r="J394" s="171">
        <f>ROUND(I394*H394,2)</f>
        <v>0</v>
      </c>
      <c r="K394" s="167" t="s">
        <v>132</v>
      </c>
      <c r="L394" s="35"/>
      <c r="M394" s="172" t="s">
        <v>3</v>
      </c>
      <c r="N394" s="173" t="s">
        <v>41</v>
      </c>
      <c r="O394" s="36"/>
      <c r="P394" s="174">
        <f>O394*H394</f>
        <v>0</v>
      </c>
      <c r="Q394" s="174">
        <v>5.2399999999999999E-3</v>
      </c>
      <c r="R394" s="174">
        <f>Q394*H394</f>
        <v>0.55701199999999995</v>
      </c>
      <c r="S394" s="174">
        <v>0</v>
      </c>
      <c r="T394" s="175">
        <f>S394*H394</f>
        <v>0</v>
      </c>
      <c r="AR394" s="18" t="s">
        <v>133</v>
      </c>
      <c r="AT394" s="18" t="s">
        <v>128</v>
      </c>
      <c r="AU394" s="18" t="s">
        <v>78</v>
      </c>
      <c r="AY394" s="18" t="s">
        <v>126</v>
      </c>
      <c r="BE394" s="176">
        <f>IF(N394="základní",J394,0)</f>
        <v>0</v>
      </c>
      <c r="BF394" s="176">
        <f>IF(N394="snížená",J394,0)</f>
        <v>0</v>
      </c>
      <c r="BG394" s="176">
        <f>IF(N394="zákl. přenesená",J394,0)</f>
        <v>0</v>
      </c>
      <c r="BH394" s="176">
        <f>IF(N394="sníž. přenesená",J394,0)</f>
        <v>0</v>
      </c>
      <c r="BI394" s="176">
        <f>IF(N394="nulová",J394,0)</f>
        <v>0</v>
      </c>
      <c r="BJ394" s="18" t="s">
        <v>22</v>
      </c>
      <c r="BK394" s="176">
        <f>ROUND(I394*H394,2)</f>
        <v>0</v>
      </c>
      <c r="BL394" s="18" t="s">
        <v>133</v>
      </c>
      <c r="BM394" s="18" t="s">
        <v>510</v>
      </c>
    </row>
    <row r="395" spans="2:65" s="1" customFormat="1" ht="28.9" customHeight="1">
      <c r="B395" s="35"/>
      <c r="D395" s="177" t="s">
        <v>135</v>
      </c>
      <c r="F395" s="178" t="s">
        <v>509</v>
      </c>
      <c r="I395" s="179"/>
      <c r="L395" s="35"/>
      <c r="M395" s="64"/>
      <c r="N395" s="36"/>
      <c r="O395" s="36"/>
      <c r="P395" s="36"/>
      <c r="Q395" s="36"/>
      <c r="R395" s="36"/>
      <c r="S395" s="36"/>
      <c r="T395" s="65"/>
      <c r="AT395" s="18" t="s">
        <v>135</v>
      </c>
      <c r="AU395" s="18" t="s">
        <v>78</v>
      </c>
    </row>
    <row r="396" spans="2:65" s="11" customFormat="1" ht="20.45" customHeight="1">
      <c r="B396" s="180"/>
      <c r="D396" s="177" t="s">
        <v>136</v>
      </c>
      <c r="E396" s="181" t="s">
        <v>3</v>
      </c>
      <c r="F396" s="182" t="s">
        <v>464</v>
      </c>
      <c r="H396" s="183" t="s">
        <v>3</v>
      </c>
      <c r="I396" s="184"/>
      <c r="L396" s="180"/>
      <c r="M396" s="185"/>
      <c r="N396" s="186"/>
      <c r="O396" s="186"/>
      <c r="P396" s="186"/>
      <c r="Q396" s="186"/>
      <c r="R396" s="186"/>
      <c r="S396" s="186"/>
      <c r="T396" s="187"/>
      <c r="AT396" s="183" t="s">
        <v>136</v>
      </c>
      <c r="AU396" s="183" t="s">
        <v>78</v>
      </c>
      <c r="AV396" s="11" t="s">
        <v>22</v>
      </c>
      <c r="AW396" s="11" t="s">
        <v>34</v>
      </c>
      <c r="AX396" s="11" t="s">
        <v>70</v>
      </c>
      <c r="AY396" s="183" t="s">
        <v>126</v>
      </c>
    </row>
    <row r="397" spans="2:65" s="12" customFormat="1" ht="20.45" customHeight="1">
      <c r="B397" s="188"/>
      <c r="D397" s="189" t="s">
        <v>136</v>
      </c>
      <c r="E397" s="190" t="s">
        <v>3</v>
      </c>
      <c r="F397" s="191" t="s">
        <v>511</v>
      </c>
      <c r="H397" s="192">
        <v>106.3</v>
      </c>
      <c r="I397" s="193"/>
      <c r="L397" s="188"/>
      <c r="M397" s="194"/>
      <c r="N397" s="195"/>
      <c r="O397" s="195"/>
      <c r="P397" s="195"/>
      <c r="Q397" s="195"/>
      <c r="R397" s="195"/>
      <c r="S397" s="195"/>
      <c r="T397" s="196"/>
      <c r="AT397" s="197" t="s">
        <v>136</v>
      </c>
      <c r="AU397" s="197" t="s">
        <v>78</v>
      </c>
      <c r="AV397" s="12" t="s">
        <v>78</v>
      </c>
      <c r="AW397" s="12" t="s">
        <v>34</v>
      </c>
      <c r="AX397" s="12" t="s">
        <v>22</v>
      </c>
      <c r="AY397" s="197" t="s">
        <v>126</v>
      </c>
    </row>
    <row r="398" spans="2:65" s="1" customFormat="1" ht="28.9" customHeight="1">
      <c r="B398" s="164"/>
      <c r="C398" s="165" t="s">
        <v>512</v>
      </c>
      <c r="D398" s="165" t="s">
        <v>128</v>
      </c>
      <c r="E398" s="166" t="s">
        <v>513</v>
      </c>
      <c r="F398" s="167" t="s">
        <v>514</v>
      </c>
      <c r="G398" s="168" t="s">
        <v>262</v>
      </c>
      <c r="H398" s="169">
        <v>85.15</v>
      </c>
      <c r="I398" s="170"/>
      <c r="J398" s="171">
        <f>ROUND(I398*H398,2)</f>
        <v>0</v>
      </c>
      <c r="K398" s="167" t="s">
        <v>132</v>
      </c>
      <c r="L398" s="35"/>
      <c r="M398" s="172" t="s">
        <v>3</v>
      </c>
      <c r="N398" s="173" t="s">
        <v>41</v>
      </c>
      <c r="O398" s="36"/>
      <c r="P398" s="174">
        <f>O398*H398</f>
        <v>0</v>
      </c>
      <c r="Q398" s="174">
        <v>1.2E-4</v>
      </c>
      <c r="R398" s="174">
        <f>Q398*H398</f>
        <v>1.0218000000000001E-2</v>
      </c>
      <c r="S398" s="174">
        <v>0</v>
      </c>
      <c r="T398" s="175">
        <f>S398*H398</f>
        <v>0</v>
      </c>
      <c r="AR398" s="18" t="s">
        <v>133</v>
      </c>
      <c r="AT398" s="18" t="s">
        <v>128</v>
      </c>
      <c r="AU398" s="18" t="s">
        <v>78</v>
      </c>
      <c r="AY398" s="18" t="s">
        <v>126</v>
      </c>
      <c r="BE398" s="176">
        <f>IF(N398="základní",J398,0)</f>
        <v>0</v>
      </c>
      <c r="BF398" s="176">
        <f>IF(N398="snížená",J398,0)</f>
        <v>0</v>
      </c>
      <c r="BG398" s="176">
        <f>IF(N398="zákl. přenesená",J398,0)</f>
        <v>0</v>
      </c>
      <c r="BH398" s="176">
        <f>IF(N398="sníž. přenesená",J398,0)</f>
        <v>0</v>
      </c>
      <c r="BI398" s="176">
        <f>IF(N398="nulová",J398,0)</f>
        <v>0</v>
      </c>
      <c r="BJ398" s="18" t="s">
        <v>22</v>
      </c>
      <c r="BK398" s="176">
        <f>ROUND(I398*H398,2)</f>
        <v>0</v>
      </c>
      <c r="BL398" s="18" t="s">
        <v>133</v>
      </c>
      <c r="BM398" s="18" t="s">
        <v>515</v>
      </c>
    </row>
    <row r="399" spans="2:65" s="1" customFormat="1" ht="20.45" customHeight="1">
      <c r="B399" s="35"/>
      <c r="D399" s="177" t="s">
        <v>135</v>
      </c>
      <c r="F399" s="178" t="s">
        <v>514</v>
      </c>
      <c r="I399" s="179"/>
      <c r="L399" s="35"/>
      <c r="M399" s="64"/>
      <c r="N399" s="36"/>
      <c r="O399" s="36"/>
      <c r="P399" s="36"/>
      <c r="Q399" s="36"/>
      <c r="R399" s="36"/>
      <c r="S399" s="36"/>
      <c r="T399" s="65"/>
      <c r="AT399" s="18" t="s">
        <v>135</v>
      </c>
      <c r="AU399" s="18" t="s">
        <v>78</v>
      </c>
    </row>
    <row r="400" spans="2:65" s="12" customFormat="1" ht="20.45" customHeight="1">
      <c r="B400" s="188"/>
      <c r="D400" s="189" t="s">
        <v>136</v>
      </c>
      <c r="E400" s="190" t="s">
        <v>3</v>
      </c>
      <c r="F400" s="191" t="s">
        <v>516</v>
      </c>
      <c r="H400" s="192">
        <v>85.15</v>
      </c>
      <c r="I400" s="193"/>
      <c r="L400" s="188"/>
      <c r="M400" s="194"/>
      <c r="N400" s="195"/>
      <c r="O400" s="195"/>
      <c r="P400" s="195"/>
      <c r="Q400" s="195"/>
      <c r="R400" s="195"/>
      <c r="S400" s="195"/>
      <c r="T400" s="196"/>
      <c r="AT400" s="197" t="s">
        <v>136</v>
      </c>
      <c r="AU400" s="197" t="s">
        <v>78</v>
      </c>
      <c r="AV400" s="12" t="s">
        <v>78</v>
      </c>
      <c r="AW400" s="12" t="s">
        <v>34</v>
      </c>
      <c r="AX400" s="12" t="s">
        <v>22</v>
      </c>
      <c r="AY400" s="197" t="s">
        <v>126</v>
      </c>
    </row>
    <row r="401" spans="2:65" s="1" customFormat="1" ht="20.45" customHeight="1">
      <c r="B401" s="164"/>
      <c r="C401" s="165" t="s">
        <v>517</v>
      </c>
      <c r="D401" s="165" t="s">
        <v>128</v>
      </c>
      <c r="E401" s="166" t="s">
        <v>518</v>
      </c>
      <c r="F401" s="167" t="s">
        <v>519</v>
      </c>
      <c r="G401" s="168" t="s">
        <v>131</v>
      </c>
      <c r="H401" s="169">
        <v>16.347999999999999</v>
      </c>
      <c r="I401" s="170"/>
      <c r="J401" s="171">
        <f>ROUND(I401*H401,2)</f>
        <v>0</v>
      </c>
      <c r="K401" s="167" t="s">
        <v>132</v>
      </c>
      <c r="L401" s="35"/>
      <c r="M401" s="172" t="s">
        <v>3</v>
      </c>
      <c r="N401" s="173" t="s">
        <v>41</v>
      </c>
      <c r="O401" s="36"/>
      <c r="P401" s="174">
        <f>O401*H401</f>
        <v>0</v>
      </c>
      <c r="Q401" s="174">
        <v>1.98</v>
      </c>
      <c r="R401" s="174">
        <f>Q401*H401</f>
        <v>32.369039999999998</v>
      </c>
      <c r="S401" s="174">
        <v>0</v>
      </c>
      <c r="T401" s="175">
        <f>S401*H401</f>
        <v>0</v>
      </c>
      <c r="AR401" s="18" t="s">
        <v>133</v>
      </c>
      <c r="AT401" s="18" t="s">
        <v>128</v>
      </c>
      <c r="AU401" s="18" t="s">
        <v>78</v>
      </c>
      <c r="AY401" s="18" t="s">
        <v>126</v>
      </c>
      <c r="BE401" s="176">
        <f>IF(N401="základní",J401,0)</f>
        <v>0</v>
      </c>
      <c r="BF401" s="176">
        <f>IF(N401="snížená",J401,0)</f>
        <v>0</v>
      </c>
      <c r="BG401" s="176">
        <f>IF(N401="zákl. přenesená",J401,0)</f>
        <v>0</v>
      </c>
      <c r="BH401" s="176">
        <f>IF(N401="sníž. přenesená",J401,0)</f>
        <v>0</v>
      </c>
      <c r="BI401" s="176">
        <f>IF(N401="nulová",J401,0)</f>
        <v>0</v>
      </c>
      <c r="BJ401" s="18" t="s">
        <v>22</v>
      </c>
      <c r="BK401" s="176">
        <f>ROUND(I401*H401,2)</f>
        <v>0</v>
      </c>
      <c r="BL401" s="18" t="s">
        <v>133</v>
      </c>
      <c r="BM401" s="18" t="s">
        <v>520</v>
      </c>
    </row>
    <row r="402" spans="2:65" s="1" customFormat="1" ht="20.45" customHeight="1">
      <c r="B402" s="35"/>
      <c r="D402" s="177" t="s">
        <v>135</v>
      </c>
      <c r="F402" s="178" t="s">
        <v>519</v>
      </c>
      <c r="I402" s="179"/>
      <c r="L402" s="35"/>
      <c r="M402" s="64"/>
      <c r="N402" s="36"/>
      <c r="O402" s="36"/>
      <c r="P402" s="36"/>
      <c r="Q402" s="36"/>
      <c r="R402" s="36"/>
      <c r="S402" s="36"/>
      <c r="T402" s="65"/>
      <c r="AT402" s="18" t="s">
        <v>135</v>
      </c>
      <c r="AU402" s="18" t="s">
        <v>78</v>
      </c>
    </row>
    <row r="403" spans="2:65" s="11" customFormat="1" ht="20.45" customHeight="1">
      <c r="B403" s="180"/>
      <c r="D403" s="177" t="s">
        <v>136</v>
      </c>
      <c r="E403" s="181" t="s">
        <v>3</v>
      </c>
      <c r="F403" s="182" t="s">
        <v>464</v>
      </c>
      <c r="H403" s="183" t="s">
        <v>3</v>
      </c>
      <c r="I403" s="184"/>
      <c r="L403" s="180"/>
      <c r="M403" s="185"/>
      <c r="N403" s="186"/>
      <c r="O403" s="186"/>
      <c r="P403" s="186"/>
      <c r="Q403" s="186"/>
      <c r="R403" s="186"/>
      <c r="S403" s="186"/>
      <c r="T403" s="187"/>
      <c r="AT403" s="183" t="s">
        <v>136</v>
      </c>
      <c r="AU403" s="183" t="s">
        <v>78</v>
      </c>
      <c r="AV403" s="11" t="s">
        <v>22</v>
      </c>
      <c r="AW403" s="11" t="s">
        <v>34</v>
      </c>
      <c r="AX403" s="11" t="s">
        <v>70</v>
      </c>
      <c r="AY403" s="183" t="s">
        <v>126</v>
      </c>
    </row>
    <row r="404" spans="2:65" s="12" customFormat="1" ht="20.45" customHeight="1">
      <c r="B404" s="188"/>
      <c r="D404" s="189" t="s">
        <v>136</v>
      </c>
      <c r="E404" s="190" t="s">
        <v>3</v>
      </c>
      <c r="F404" s="191" t="s">
        <v>521</v>
      </c>
      <c r="H404" s="192">
        <v>16.347999999999999</v>
      </c>
      <c r="I404" s="193"/>
      <c r="L404" s="188"/>
      <c r="M404" s="194"/>
      <c r="N404" s="195"/>
      <c r="O404" s="195"/>
      <c r="P404" s="195"/>
      <c r="Q404" s="195"/>
      <c r="R404" s="195"/>
      <c r="S404" s="195"/>
      <c r="T404" s="196"/>
      <c r="AT404" s="197" t="s">
        <v>136</v>
      </c>
      <c r="AU404" s="197" t="s">
        <v>78</v>
      </c>
      <c r="AV404" s="12" t="s">
        <v>78</v>
      </c>
      <c r="AW404" s="12" t="s">
        <v>34</v>
      </c>
      <c r="AX404" s="12" t="s">
        <v>22</v>
      </c>
      <c r="AY404" s="197" t="s">
        <v>126</v>
      </c>
    </row>
    <row r="405" spans="2:65" s="1" customFormat="1" ht="20.45" customHeight="1">
      <c r="B405" s="164"/>
      <c r="C405" s="165" t="s">
        <v>522</v>
      </c>
      <c r="D405" s="165" t="s">
        <v>128</v>
      </c>
      <c r="E405" s="166" t="s">
        <v>523</v>
      </c>
      <c r="F405" s="167" t="s">
        <v>524</v>
      </c>
      <c r="G405" s="168" t="s">
        <v>189</v>
      </c>
      <c r="H405" s="169">
        <v>13.4</v>
      </c>
      <c r="I405" s="170"/>
      <c r="J405" s="171">
        <f>ROUND(I405*H405,2)</f>
        <v>0</v>
      </c>
      <c r="K405" s="167" t="s">
        <v>132</v>
      </c>
      <c r="L405" s="35"/>
      <c r="M405" s="172" t="s">
        <v>3</v>
      </c>
      <c r="N405" s="173" t="s">
        <v>41</v>
      </c>
      <c r="O405" s="36"/>
      <c r="P405" s="174">
        <f>O405*H405</f>
        <v>0</v>
      </c>
      <c r="Q405" s="174">
        <v>0.1837</v>
      </c>
      <c r="R405" s="174">
        <f>Q405*H405</f>
        <v>2.4615800000000001</v>
      </c>
      <c r="S405" s="174">
        <v>0</v>
      </c>
      <c r="T405" s="175">
        <f>S405*H405</f>
        <v>0</v>
      </c>
      <c r="AR405" s="18" t="s">
        <v>133</v>
      </c>
      <c r="AT405" s="18" t="s">
        <v>128</v>
      </c>
      <c r="AU405" s="18" t="s">
        <v>78</v>
      </c>
      <c r="AY405" s="18" t="s">
        <v>126</v>
      </c>
      <c r="BE405" s="176">
        <f>IF(N405="základní",J405,0)</f>
        <v>0</v>
      </c>
      <c r="BF405" s="176">
        <f>IF(N405="snížená",J405,0)</f>
        <v>0</v>
      </c>
      <c r="BG405" s="176">
        <f>IF(N405="zákl. přenesená",J405,0)</f>
        <v>0</v>
      </c>
      <c r="BH405" s="176">
        <f>IF(N405="sníž. přenesená",J405,0)</f>
        <v>0</v>
      </c>
      <c r="BI405" s="176">
        <f>IF(N405="nulová",J405,0)</f>
        <v>0</v>
      </c>
      <c r="BJ405" s="18" t="s">
        <v>22</v>
      </c>
      <c r="BK405" s="176">
        <f>ROUND(I405*H405,2)</f>
        <v>0</v>
      </c>
      <c r="BL405" s="18" t="s">
        <v>133</v>
      </c>
      <c r="BM405" s="18" t="s">
        <v>525</v>
      </c>
    </row>
    <row r="406" spans="2:65" s="1" customFormat="1" ht="20.45" customHeight="1">
      <c r="B406" s="35"/>
      <c r="D406" s="177" t="s">
        <v>135</v>
      </c>
      <c r="F406" s="178" t="s">
        <v>524</v>
      </c>
      <c r="I406" s="179"/>
      <c r="L406" s="35"/>
      <c r="M406" s="64"/>
      <c r="N406" s="36"/>
      <c r="O406" s="36"/>
      <c r="P406" s="36"/>
      <c r="Q406" s="36"/>
      <c r="R406" s="36"/>
      <c r="S406" s="36"/>
      <c r="T406" s="65"/>
      <c r="AT406" s="18" t="s">
        <v>135</v>
      </c>
      <c r="AU406" s="18" t="s">
        <v>78</v>
      </c>
    </row>
    <row r="407" spans="2:65" s="12" customFormat="1" ht="20.45" customHeight="1">
      <c r="B407" s="188"/>
      <c r="D407" s="189" t="s">
        <v>136</v>
      </c>
      <c r="E407" s="190" t="s">
        <v>3</v>
      </c>
      <c r="F407" s="191" t="s">
        <v>526</v>
      </c>
      <c r="H407" s="192">
        <v>13.4</v>
      </c>
      <c r="I407" s="193"/>
      <c r="L407" s="188"/>
      <c r="M407" s="194"/>
      <c r="N407" s="195"/>
      <c r="O407" s="195"/>
      <c r="P407" s="195"/>
      <c r="Q407" s="195"/>
      <c r="R407" s="195"/>
      <c r="S407" s="195"/>
      <c r="T407" s="196"/>
      <c r="AT407" s="197" t="s">
        <v>136</v>
      </c>
      <c r="AU407" s="197" t="s">
        <v>78</v>
      </c>
      <c r="AV407" s="12" t="s">
        <v>78</v>
      </c>
      <c r="AW407" s="12" t="s">
        <v>34</v>
      </c>
      <c r="AX407" s="12" t="s">
        <v>22</v>
      </c>
      <c r="AY407" s="197" t="s">
        <v>126</v>
      </c>
    </row>
    <row r="408" spans="2:65" s="1" customFormat="1" ht="20.45" customHeight="1">
      <c r="B408" s="164"/>
      <c r="C408" s="165" t="s">
        <v>527</v>
      </c>
      <c r="D408" s="165" t="s">
        <v>128</v>
      </c>
      <c r="E408" s="166" t="s">
        <v>528</v>
      </c>
      <c r="F408" s="167" t="s">
        <v>529</v>
      </c>
      <c r="G408" s="168" t="s">
        <v>250</v>
      </c>
      <c r="H408" s="169">
        <v>1</v>
      </c>
      <c r="I408" s="170"/>
      <c r="J408" s="171">
        <f>ROUND(I408*H408,2)</f>
        <v>0</v>
      </c>
      <c r="K408" s="167" t="s">
        <v>132</v>
      </c>
      <c r="L408" s="35"/>
      <c r="M408" s="172" t="s">
        <v>3</v>
      </c>
      <c r="N408" s="173" t="s">
        <v>41</v>
      </c>
      <c r="O408" s="36"/>
      <c r="P408" s="174">
        <f>O408*H408</f>
        <v>0</v>
      </c>
      <c r="Q408" s="174">
        <v>1.6979999999999999E-2</v>
      </c>
      <c r="R408" s="174">
        <f>Q408*H408</f>
        <v>1.6979999999999999E-2</v>
      </c>
      <c r="S408" s="174">
        <v>0</v>
      </c>
      <c r="T408" s="175">
        <f>S408*H408</f>
        <v>0</v>
      </c>
      <c r="AR408" s="18" t="s">
        <v>133</v>
      </c>
      <c r="AT408" s="18" t="s">
        <v>128</v>
      </c>
      <c r="AU408" s="18" t="s">
        <v>78</v>
      </c>
      <c r="AY408" s="18" t="s">
        <v>126</v>
      </c>
      <c r="BE408" s="176">
        <f>IF(N408="základní",J408,0)</f>
        <v>0</v>
      </c>
      <c r="BF408" s="176">
        <f>IF(N408="snížená",J408,0)</f>
        <v>0</v>
      </c>
      <c r="BG408" s="176">
        <f>IF(N408="zákl. přenesená",J408,0)</f>
        <v>0</v>
      </c>
      <c r="BH408" s="176">
        <f>IF(N408="sníž. přenesená",J408,0)</f>
        <v>0</v>
      </c>
      <c r="BI408" s="176">
        <f>IF(N408="nulová",J408,0)</f>
        <v>0</v>
      </c>
      <c r="BJ408" s="18" t="s">
        <v>22</v>
      </c>
      <c r="BK408" s="176">
        <f>ROUND(I408*H408,2)</f>
        <v>0</v>
      </c>
      <c r="BL408" s="18" t="s">
        <v>133</v>
      </c>
      <c r="BM408" s="18" t="s">
        <v>530</v>
      </c>
    </row>
    <row r="409" spans="2:65" s="1" customFormat="1" ht="20.45" customHeight="1">
      <c r="B409" s="35"/>
      <c r="D409" s="189" t="s">
        <v>135</v>
      </c>
      <c r="F409" s="212" t="s">
        <v>529</v>
      </c>
      <c r="I409" s="179"/>
      <c r="L409" s="35"/>
      <c r="M409" s="64"/>
      <c r="N409" s="36"/>
      <c r="O409" s="36"/>
      <c r="P409" s="36"/>
      <c r="Q409" s="36"/>
      <c r="R409" s="36"/>
      <c r="S409" s="36"/>
      <c r="T409" s="65"/>
      <c r="AT409" s="18" t="s">
        <v>135</v>
      </c>
      <c r="AU409" s="18" t="s">
        <v>78</v>
      </c>
    </row>
    <row r="410" spans="2:65" s="1" customFormat="1" ht="20.45" customHeight="1">
      <c r="B410" s="164"/>
      <c r="C410" s="213" t="s">
        <v>531</v>
      </c>
      <c r="D410" s="213" t="s">
        <v>293</v>
      </c>
      <c r="E410" s="214" t="s">
        <v>532</v>
      </c>
      <c r="F410" s="215" t="s">
        <v>533</v>
      </c>
      <c r="G410" s="216" t="s">
        <v>250</v>
      </c>
      <c r="H410" s="217">
        <v>1</v>
      </c>
      <c r="I410" s="218"/>
      <c r="J410" s="219">
        <f>ROUND(I410*H410,2)</f>
        <v>0</v>
      </c>
      <c r="K410" s="215" t="s">
        <v>132</v>
      </c>
      <c r="L410" s="220"/>
      <c r="M410" s="221" t="s">
        <v>3</v>
      </c>
      <c r="N410" s="222" t="s">
        <v>41</v>
      </c>
      <c r="O410" s="36"/>
      <c r="P410" s="174">
        <f>O410*H410</f>
        <v>0</v>
      </c>
      <c r="Q410" s="174">
        <v>1.21E-2</v>
      </c>
      <c r="R410" s="174">
        <f>Q410*H410</f>
        <v>1.21E-2</v>
      </c>
      <c r="S410" s="174">
        <v>0</v>
      </c>
      <c r="T410" s="175">
        <f>S410*H410</f>
        <v>0</v>
      </c>
      <c r="AR410" s="18" t="s">
        <v>174</v>
      </c>
      <c r="AT410" s="18" t="s">
        <v>293</v>
      </c>
      <c r="AU410" s="18" t="s">
        <v>78</v>
      </c>
      <c r="AY410" s="18" t="s">
        <v>126</v>
      </c>
      <c r="BE410" s="176">
        <f>IF(N410="základní",J410,0)</f>
        <v>0</v>
      </c>
      <c r="BF410" s="176">
        <f>IF(N410="snížená",J410,0)</f>
        <v>0</v>
      </c>
      <c r="BG410" s="176">
        <f>IF(N410="zákl. přenesená",J410,0)</f>
        <v>0</v>
      </c>
      <c r="BH410" s="176">
        <f>IF(N410="sníž. přenesená",J410,0)</f>
        <v>0</v>
      </c>
      <c r="BI410" s="176">
        <f>IF(N410="nulová",J410,0)</f>
        <v>0</v>
      </c>
      <c r="BJ410" s="18" t="s">
        <v>22</v>
      </c>
      <c r="BK410" s="176">
        <f>ROUND(I410*H410,2)</f>
        <v>0</v>
      </c>
      <c r="BL410" s="18" t="s">
        <v>133</v>
      </c>
      <c r="BM410" s="18" t="s">
        <v>534</v>
      </c>
    </row>
    <row r="411" spans="2:65" s="1" customFormat="1" ht="20.45" customHeight="1">
      <c r="B411" s="35"/>
      <c r="D411" s="189" t="s">
        <v>135</v>
      </c>
      <c r="F411" s="212" t="s">
        <v>533</v>
      </c>
      <c r="I411" s="179"/>
      <c r="L411" s="35"/>
      <c r="M411" s="64"/>
      <c r="N411" s="36"/>
      <c r="O411" s="36"/>
      <c r="P411" s="36"/>
      <c r="Q411" s="36"/>
      <c r="R411" s="36"/>
      <c r="S411" s="36"/>
      <c r="T411" s="65"/>
      <c r="AT411" s="18" t="s">
        <v>135</v>
      </c>
      <c r="AU411" s="18" t="s">
        <v>78</v>
      </c>
    </row>
    <row r="412" spans="2:65" s="1" customFormat="1" ht="20.45" customHeight="1">
      <c r="B412" s="164"/>
      <c r="C412" s="165" t="s">
        <v>535</v>
      </c>
      <c r="D412" s="165" t="s">
        <v>128</v>
      </c>
      <c r="E412" s="166" t="s">
        <v>536</v>
      </c>
      <c r="F412" s="167" t="s">
        <v>537</v>
      </c>
      <c r="G412" s="168" t="s">
        <v>250</v>
      </c>
      <c r="H412" s="169">
        <v>6</v>
      </c>
      <c r="I412" s="170"/>
      <c r="J412" s="171">
        <f>ROUND(I412*H412,2)</f>
        <v>0</v>
      </c>
      <c r="K412" s="167" t="s">
        <v>132</v>
      </c>
      <c r="L412" s="35"/>
      <c r="M412" s="172" t="s">
        <v>3</v>
      </c>
      <c r="N412" s="173" t="s">
        <v>41</v>
      </c>
      <c r="O412" s="36"/>
      <c r="P412" s="174">
        <f>O412*H412</f>
        <v>0</v>
      </c>
      <c r="Q412" s="174">
        <v>0</v>
      </c>
      <c r="R412" s="174">
        <f>Q412*H412</f>
        <v>0</v>
      </c>
      <c r="S412" s="174">
        <v>0</v>
      </c>
      <c r="T412" s="175">
        <f>S412*H412</f>
        <v>0</v>
      </c>
      <c r="AR412" s="18" t="s">
        <v>133</v>
      </c>
      <c r="AT412" s="18" t="s">
        <v>128</v>
      </c>
      <c r="AU412" s="18" t="s">
        <v>78</v>
      </c>
      <c r="AY412" s="18" t="s">
        <v>126</v>
      </c>
      <c r="BE412" s="176">
        <f>IF(N412="základní",J412,0)</f>
        <v>0</v>
      </c>
      <c r="BF412" s="176">
        <f>IF(N412="snížená",J412,0)</f>
        <v>0</v>
      </c>
      <c r="BG412" s="176">
        <f>IF(N412="zákl. přenesená",J412,0)</f>
        <v>0</v>
      </c>
      <c r="BH412" s="176">
        <f>IF(N412="sníž. přenesená",J412,0)</f>
        <v>0</v>
      </c>
      <c r="BI412" s="176">
        <f>IF(N412="nulová",J412,0)</f>
        <v>0</v>
      </c>
      <c r="BJ412" s="18" t="s">
        <v>22</v>
      </c>
      <c r="BK412" s="176">
        <f>ROUND(I412*H412,2)</f>
        <v>0</v>
      </c>
      <c r="BL412" s="18" t="s">
        <v>133</v>
      </c>
      <c r="BM412" s="18" t="s">
        <v>538</v>
      </c>
    </row>
    <row r="413" spans="2:65" s="1" customFormat="1" ht="20.45" customHeight="1">
      <c r="B413" s="35"/>
      <c r="D413" s="189" t="s">
        <v>135</v>
      </c>
      <c r="F413" s="212" t="s">
        <v>537</v>
      </c>
      <c r="I413" s="179"/>
      <c r="L413" s="35"/>
      <c r="M413" s="64"/>
      <c r="N413" s="36"/>
      <c r="O413" s="36"/>
      <c r="P413" s="36"/>
      <c r="Q413" s="36"/>
      <c r="R413" s="36"/>
      <c r="S413" s="36"/>
      <c r="T413" s="65"/>
      <c r="AT413" s="18" t="s">
        <v>135</v>
      </c>
      <c r="AU413" s="18" t="s">
        <v>78</v>
      </c>
    </row>
    <row r="414" spans="2:65" s="1" customFormat="1" ht="20.45" customHeight="1">
      <c r="B414" s="164"/>
      <c r="C414" s="213" t="s">
        <v>539</v>
      </c>
      <c r="D414" s="213" t="s">
        <v>293</v>
      </c>
      <c r="E414" s="214" t="s">
        <v>540</v>
      </c>
      <c r="F414" s="215" t="s">
        <v>541</v>
      </c>
      <c r="G414" s="216" t="s">
        <v>250</v>
      </c>
      <c r="H414" s="217">
        <v>6</v>
      </c>
      <c r="I414" s="218"/>
      <c r="J414" s="219">
        <f>ROUND(I414*H414,2)</f>
        <v>0</v>
      </c>
      <c r="K414" s="215" t="s">
        <v>132</v>
      </c>
      <c r="L414" s="220"/>
      <c r="M414" s="221" t="s">
        <v>3</v>
      </c>
      <c r="N414" s="222" t="s">
        <v>41</v>
      </c>
      <c r="O414" s="36"/>
      <c r="P414" s="174">
        <f>O414*H414</f>
        <v>0</v>
      </c>
      <c r="Q414" s="174">
        <v>2.0000000000000001E-4</v>
      </c>
      <c r="R414" s="174">
        <f>Q414*H414</f>
        <v>1.2000000000000001E-3</v>
      </c>
      <c r="S414" s="174">
        <v>0</v>
      </c>
      <c r="T414" s="175">
        <f>S414*H414</f>
        <v>0</v>
      </c>
      <c r="AR414" s="18" t="s">
        <v>174</v>
      </c>
      <c r="AT414" s="18" t="s">
        <v>293</v>
      </c>
      <c r="AU414" s="18" t="s">
        <v>78</v>
      </c>
      <c r="AY414" s="18" t="s">
        <v>126</v>
      </c>
      <c r="BE414" s="176">
        <f>IF(N414="základní",J414,0)</f>
        <v>0</v>
      </c>
      <c r="BF414" s="176">
        <f>IF(N414="snížená",J414,0)</f>
        <v>0</v>
      </c>
      <c r="BG414" s="176">
        <f>IF(N414="zákl. přenesená",J414,0)</f>
        <v>0</v>
      </c>
      <c r="BH414" s="176">
        <f>IF(N414="sníž. přenesená",J414,0)</f>
        <v>0</v>
      </c>
      <c r="BI414" s="176">
        <f>IF(N414="nulová",J414,0)</f>
        <v>0</v>
      </c>
      <c r="BJ414" s="18" t="s">
        <v>22</v>
      </c>
      <c r="BK414" s="176">
        <f>ROUND(I414*H414,2)</f>
        <v>0</v>
      </c>
      <c r="BL414" s="18" t="s">
        <v>133</v>
      </c>
      <c r="BM414" s="18" t="s">
        <v>542</v>
      </c>
    </row>
    <row r="415" spans="2:65" s="1" customFormat="1" ht="20.45" customHeight="1">
      <c r="B415" s="35"/>
      <c r="D415" s="177" t="s">
        <v>135</v>
      </c>
      <c r="F415" s="178" t="s">
        <v>541</v>
      </c>
      <c r="I415" s="179"/>
      <c r="L415" s="35"/>
      <c r="M415" s="64"/>
      <c r="N415" s="36"/>
      <c r="O415" s="36"/>
      <c r="P415" s="36"/>
      <c r="Q415" s="36"/>
      <c r="R415" s="36"/>
      <c r="S415" s="36"/>
      <c r="T415" s="65"/>
      <c r="AT415" s="18" t="s">
        <v>135</v>
      </c>
      <c r="AU415" s="18" t="s">
        <v>78</v>
      </c>
    </row>
    <row r="416" spans="2:65" s="10" customFormat="1" ht="29.85" customHeight="1">
      <c r="B416" s="150"/>
      <c r="D416" s="161" t="s">
        <v>69</v>
      </c>
      <c r="E416" s="162" t="s">
        <v>180</v>
      </c>
      <c r="F416" s="162" t="s">
        <v>543</v>
      </c>
      <c r="I416" s="153"/>
      <c r="J416" s="163">
        <f>BK416</f>
        <v>0</v>
      </c>
      <c r="L416" s="150"/>
      <c r="M416" s="155"/>
      <c r="N416" s="156"/>
      <c r="O416" s="156"/>
      <c r="P416" s="157">
        <f>SUM(P417:P439)</f>
        <v>0</v>
      </c>
      <c r="Q416" s="156"/>
      <c r="R416" s="157">
        <f>SUM(R417:R439)</f>
        <v>4.3630209999999989</v>
      </c>
      <c r="S416" s="156"/>
      <c r="T416" s="158">
        <f>SUM(T417:T439)</f>
        <v>0</v>
      </c>
      <c r="AR416" s="151" t="s">
        <v>22</v>
      </c>
      <c r="AT416" s="159" t="s">
        <v>69</v>
      </c>
      <c r="AU416" s="159" t="s">
        <v>22</v>
      </c>
      <c r="AY416" s="151" t="s">
        <v>126</v>
      </c>
      <c r="BK416" s="160">
        <f>SUM(BK417:BK439)</f>
        <v>0</v>
      </c>
    </row>
    <row r="417" spans="2:65" s="1" customFormat="1" ht="20.45" customHeight="1">
      <c r="B417" s="164"/>
      <c r="C417" s="165" t="s">
        <v>544</v>
      </c>
      <c r="D417" s="165" t="s">
        <v>128</v>
      </c>
      <c r="E417" s="166" t="s">
        <v>545</v>
      </c>
      <c r="F417" s="167" t="s">
        <v>546</v>
      </c>
      <c r="G417" s="168" t="s">
        <v>262</v>
      </c>
      <c r="H417" s="169">
        <v>35.299999999999997</v>
      </c>
      <c r="I417" s="170"/>
      <c r="J417" s="171">
        <f>ROUND(I417*H417,2)</f>
        <v>0</v>
      </c>
      <c r="K417" s="167" t="s">
        <v>132</v>
      </c>
      <c r="L417" s="35"/>
      <c r="M417" s="172" t="s">
        <v>3</v>
      </c>
      <c r="N417" s="173" t="s">
        <v>41</v>
      </c>
      <c r="O417" s="36"/>
      <c r="P417" s="174">
        <f>O417*H417</f>
        <v>0</v>
      </c>
      <c r="Q417" s="174">
        <v>0.10095</v>
      </c>
      <c r="R417" s="174">
        <f>Q417*H417</f>
        <v>3.5635349999999995</v>
      </c>
      <c r="S417" s="174">
        <v>0</v>
      </c>
      <c r="T417" s="175">
        <f>S417*H417</f>
        <v>0</v>
      </c>
      <c r="AR417" s="18" t="s">
        <v>133</v>
      </c>
      <c r="AT417" s="18" t="s">
        <v>128</v>
      </c>
      <c r="AU417" s="18" t="s">
        <v>78</v>
      </c>
      <c r="AY417" s="18" t="s">
        <v>126</v>
      </c>
      <c r="BE417" s="176">
        <f>IF(N417="základní",J417,0)</f>
        <v>0</v>
      </c>
      <c r="BF417" s="176">
        <f>IF(N417="snížená",J417,0)</f>
        <v>0</v>
      </c>
      <c r="BG417" s="176">
        <f>IF(N417="zákl. přenesená",J417,0)</f>
        <v>0</v>
      </c>
      <c r="BH417" s="176">
        <f>IF(N417="sníž. přenesená",J417,0)</f>
        <v>0</v>
      </c>
      <c r="BI417" s="176">
        <f>IF(N417="nulová",J417,0)</f>
        <v>0</v>
      </c>
      <c r="BJ417" s="18" t="s">
        <v>22</v>
      </c>
      <c r="BK417" s="176">
        <f>ROUND(I417*H417,2)</f>
        <v>0</v>
      </c>
      <c r="BL417" s="18" t="s">
        <v>133</v>
      </c>
      <c r="BM417" s="18" t="s">
        <v>547</v>
      </c>
    </row>
    <row r="418" spans="2:65" s="1" customFormat="1" ht="20.45" customHeight="1">
      <c r="B418" s="35"/>
      <c r="D418" s="177" t="s">
        <v>135</v>
      </c>
      <c r="F418" s="178" t="s">
        <v>546</v>
      </c>
      <c r="I418" s="179"/>
      <c r="L418" s="35"/>
      <c r="M418" s="64"/>
      <c r="N418" s="36"/>
      <c r="O418" s="36"/>
      <c r="P418" s="36"/>
      <c r="Q418" s="36"/>
      <c r="R418" s="36"/>
      <c r="S418" s="36"/>
      <c r="T418" s="65"/>
      <c r="AT418" s="18" t="s">
        <v>135</v>
      </c>
      <c r="AU418" s="18" t="s">
        <v>78</v>
      </c>
    </row>
    <row r="419" spans="2:65" s="12" customFormat="1" ht="20.45" customHeight="1">
      <c r="B419" s="188"/>
      <c r="D419" s="189" t="s">
        <v>136</v>
      </c>
      <c r="E419" s="190" t="s">
        <v>3</v>
      </c>
      <c r="F419" s="191" t="s">
        <v>548</v>
      </c>
      <c r="H419" s="192">
        <v>35.299999999999997</v>
      </c>
      <c r="I419" s="193"/>
      <c r="L419" s="188"/>
      <c r="M419" s="194"/>
      <c r="N419" s="195"/>
      <c r="O419" s="195"/>
      <c r="P419" s="195"/>
      <c r="Q419" s="195"/>
      <c r="R419" s="195"/>
      <c r="S419" s="195"/>
      <c r="T419" s="196"/>
      <c r="AT419" s="197" t="s">
        <v>136</v>
      </c>
      <c r="AU419" s="197" t="s">
        <v>78</v>
      </c>
      <c r="AV419" s="12" t="s">
        <v>78</v>
      </c>
      <c r="AW419" s="12" t="s">
        <v>34</v>
      </c>
      <c r="AX419" s="12" t="s">
        <v>22</v>
      </c>
      <c r="AY419" s="197" t="s">
        <v>126</v>
      </c>
    </row>
    <row r="420" spans="2:65" s="1" customFormat="1" ht="20.45" customHeight="1">
      <c r="B420" s="164"/>
      <c r="C420" s="213" t="s">
        <v>549</v>
      </c>
      <c r="D420" s="213" t="s">
        <v>293</v>
      </c>
      <c r="E420" s="214" t="s">
        <v>550</v>
      </c>
      <c r="F420" s="215" t="s">
        <v>551</v>
      </c>
      <c r="G420" s="216" t="s">
        <v>250</v>
      </c>
      <c r="H420" s="217">
        <v>71.305999999999997</v>
      </c>
      <c r="I420" s="218"/>
      <c r="J420" s="219">
        <f>ROUND(I420*H420,2)</f>
        <v>0</v>
      </c>
      <c r="K420" s="215" t="s">
        <v>132</v>
      </c>
      <c r="L420" s="220"/>
      <c r="M420" s="221" t="s">
        <v>3</v>
      </c>
      <c r="N420" s="222" t="s">
        <v>41</v>
      </c>
      <c r="O420" s="36"/>
      <c r="P420" s="174">
        <f>O420*H420</f>
        <v>0</v>
      </c>
      <c r="Q420" s="174">
        <v>1.0999999999999999E-2</v>
      </c>
      <c r="R420" s="174">
        <f>Q420*H420</f>
        <v>0.7843659999999999</v>
      </c>
      <c r="S420" s="174">
        <v>0</v>
      </c>
      <c r="T420" s="175">
        <f>S420*H420</f>
        <v>0</v>
      </c>
      <c r="AR420" s="18" t="s">
        <v>174</v>
      </c>
      <c r="AT420" s="18" t="s">
        <v>293</v>
      </c>
      <c r="AU420" s="18" t="s">
        <v>78</v>
      </c>
      <c r="AY420" s="18" t="s">
        <v>126</v>
      </c>
      <c r="BE420" s="176">
        <f>IF(N420="základní",J420,0)</f>
        <v>0</v>
      </c>
      <c r="BF420" s="176">
        <f>IF(N420="snížená",J420,0)</f>
        <v>0</v>
      </c>
      <c r="BG420" s="176">
        <f>IF(N420="zákl. přenesená",J420,0)</f>
        <v>0</v>
      </c>
      <c r="BH420" s="176">
        <f>IF(N420="sníž. přenesená",J420,0)</f>
        <v>0</v>
      </c>
      <c r="BI420" s="176">
        <f>IF(N420="nulová",J420,0)</f>
        <v>0</v>
      </c>
      <c r="BJ420" s="18" t="s">
        <v>22</v>
      </c>
      <c r="BK420" s="176">
        <f>ROUND(I420*H420,2)</f>
        <v>0</v>
      </c>
      <c r="BL420" s="18" t="s">
        <v>133</v>
      </c>
      <c r="BM420" s="18" t="s">
        <v>552</v>
      </c>
    </row>
    <row r="421" spans="2:65" s="1" customFormat="1" ht="20.45" customHeight="1">
      <c r="B421" s="35"/>
      <c r="D421" s="177" t="s">
        <v>135</v>
      </c>
      <c r="F421" s="178" t="s">
        <v>551</v>
      </c>
      <c r="I421" s="179"/>
      <c r="L421" s="35"/>
      <c r="M421" s="64"/>
      <c r="N421" s="36"/>
      <c r="O421" s="36"/>
      <c r="P421" s="36"/>
      <c r="Q421" s="36"/>
      <c r="R421" s="36"/>
      <c r="S421" s="36"/>
      <c r="T421" s="65"/>
      <c r="AT421" s="18" t="s">
        <v>135</v>
      </c>
      <c r="AU421" s="18" t="s">
        <v>78</v>
      </c>
    </row>
    <row r="422" spans="2:65" s="12" customFormat="1" ht="20.45" customHeight="1">
      <c r="B422" s="188"/>
      <c r="D422" s="189" t="s">
        <v>136</v>
      </c>
      <c r="E422" s="190" t="s">
        <v>3</v>
      </c>
      <c r="F422" s="191" t="s">
        <v>553</v>
      </c>
      <c r="H422" s="192">
        <v>71.305999999999997</v>
      </c>
      <c r="I422" s="193"/>
      <c r="L422" s="188"/>
      <c r="M422" s="194"/>
      <c r="N422" s="195"/>
      <c r="O422" s="195"/>
      <c r="P422" s="195"/>
      <c r="Q422" s="195"/>
      <c r="R422" s="195"/>
      <c r="S422" s="195"/>
      <c r="T422" s="196"/>
      <c r="AT422" s="197" t="s">
        <v>136</v>
      </c>
      <c r="AU422" s="197" t="s">
        <v>78</v>
      </c>
      <c r="AV422" s="12" t="s">
        <v>78</v>
      </c>
      <c r="AW422" s="12" t="s">
        <v>34</v>
      </c>
      <c r="AX422" s="12" t="s">
        <v>22</v>
      </c>
      <c r="AY422" s="197" t="s">
        <v>126</v>
      </c>
    </row>
    <row r="423" spans="2:65" s="1" customFormat="1" ht="28.9" customHeight="1">
      <c r="B423" s="164"/>
      <c r="C423" s="165" t="s">
        <v>554</v>
      </c>
      <c r="D423" s="165" t="s">
        <v>128</v>
      </c>
      <c r="E423" s="166" t="s">
        <v>555</v>
      </c>
      <c r="F423" s="167" t="s">
        <v>556</v>
      </c>
      <c r="G423" s="168" t="s">
        <v>189</v>
      </c>
      <c r="H423" s="169">
        <v>282.22800000000001</v>
      </c>
      <c r="I423" s="170"/>
      <c r="J423" s="171">
        <f>ROUND(I423*H423,2)</f>
        <v>0</v>
      </c>
      <c r="K423" s="167" t="s">
        <v>132</v>
      </c>
      <c r="L423" s="35"/>
      <c r="M423" s="172" t="s">
        <v>3</v>
      </c>
      <c r="N423" s="173" t="s">
        <v>41</v>
      </c>
      <c r="O423" s="36"/>
      <c r="P423" s="174">
        <f>O423*H423</f>
        <v>0</v>
      </c>
      <c r="Q423" s="174">
        <v>0</v>
      </c>
      <c r="R423" s="174">
        <f>Q423*H423</f>
        <v>0</v>
      </c>
      <c r="S423" s="174">
        <v>0</v>
      </c>
      <c r="T423" s="175">
        <f>S423*H423</f>
        <v>0</v>
      </c>
      <c r="AR423" s="18" t="s">
        <v>133</v>
      </c>
      <c r="AT423" s="18" t="s">
        <v>128</v>
      </c>
      <c r="AU423" s="18" t="s">
        <v>78</v>
      </c>
      <c r="AY423" s="18" t="s">
        <v>126</v>
      </c>
      <c r="BE423" s="176">
        <f>IF(N423="základní",J423,0)</f>
        <v>0</v>
      </c>
      <c r="BF423" s="176">
        <f>IF(N423="snížená",J423,0)</f>
        <v>0</v>
      </c>
      <c r="BG423" s="176">
        <f>IF(N423="zákl. přenesená",J423,0)</f>
        <v>0</v>
      </c>
      <c r="BH423" s="176">
        <f>IF(N423="sníž. přenesená",J423,0)</f>
        <v>0</v>
      </c>
      <c r="BI423" s="176">
        <f>IF(N423="nulová",J423,0)</f>
        <v>0</v>
      </c>
      <c r="BJ423" s="18" t="s">
        <v>22</v>
      </c>
      <c r="BK423" s="176">
        <f>ROUND(I423*H423,2)</f>
        <v>0</v>
      </c>
      <c r="BL423" s="18" t="s">
        <v>133</v>
      </c>
      <c r="BM423" s="18" t="s">
        <v>557</v>
      </c>
    </row>
    <row r="424" spans="2:65" s="1" customFormat="1" ht="28.9" customHeight="1">
      <c r="B424" s="35"/>
      <c r="D424" s="177" t="s">
        <v>135</v>
      </c>
      <c r="F424" s="178" t="s">
        <v>556</v>
      </c>
      <c r="I424" s="179"/>
      <c r="L424" s="35"/>
      <c r="M424" s="64"/>
      <c r="N424" s="36"/>
      <c r="O424" s="36"/>
      <c r="P424" s="36"/>
      <c r="Q424" s="36"/>
      <c r="R424" s="36"/>
      <c r="S424" s="36"/>
      <c r="T424" s="65"/>
      <c r="AT424" s="18" t="s">
        <v>135</v>
      </c>
      <c r="AU424" s="18" t="s">
        <v>78</v>
      </c>
    </row>
    <row r="425" spans="2:65" s="11" customFormat="1" ht="20.45" customHeight="1">
      <c r="B425" s="180"/>
      <c r="D425" s="177" t="s">
        <v>136</v>
      </c>
      <c r="E425" s="181" t="s">
        <v>3</v>
      </c>
      <c r="F425" s="182" t="s">
        <v>558</v>
      </c>
      <c r="H425" s="183" t="s">
        <v>3</v>
      </c>
      <c r="I425" s="184"/>
      <c r="L425" s="180"/>
      <c r="M425" s="185"/>
      <c r="N425" s="186"/>
      <c r="O425" s="186"/>
      <c r="P425" s="186"/>
      <c r="Q425" s="186"/>
      <c r="R425" s="186"/>
      <c r="S425" s="186"/>
      <c r="T425" s="187"/>
      <c r="AT425" s="183" t="s">
        <v>136</v>
      </c>
      <c r="AU425" s="183" t="s">
        <v>78</v>
      </c>
      <c r="AV425" s="11" t="s">
        <v>22</v>
      </c>
      <c r="AW425" s="11" t="s">
        <v>34</v>
      </c>
      <c r="AX425" s="11" t="s">
        <v>70</v>
      </c>
      <c r="AY425" s="183" t="s">
        <v>126</v>
      </c>
    </row>
    <row r="426" spans="2:65" s="12" customFormat="1" ht="20.45" customHeight="1">
      <c r="B426" s="188"/>
      <c r="D426" s="177" t="s">
        <v>136</v>
      </c>
      <c r="E426" s="197" t="s">
        <v>3</v>
      </c>
      <c r="F426" s="198" t="s">
        <v>559</v>
      </c>
      <c r="H426" s="199">
        <v>246.708</v>
      </c>
      <c r="I426" s="193"/>
      <c r="L426" s="188"/>
      <c r="M426" s="194"/>
      <c r="N426" s="195"/>
      <c r="O426" s="195"/>
      <c r="P426" s="195"/>
      <c r="Q426" s="195"/>
      <c r="R426" s="195"/>
      <c r="S426" s="195"/>
      <c r="T426" s="196"/>
      <c r="AT426" s="197" t="s">
        <v>136</v>
      </c>
      <c r="AU426" s="197" t="s">
        <v>78</v>
      </c>
      <c r="AV426" s="12" t="s">
        <v>78</v>
      </c>
      <c r="AW426" s="12" t="s">
        <v>34</v>
      </c>
      <c r="AX426" s="12" t="s">
        <v>70</v>
      </c>
      <c r="AY426" s="197" t="s">
        <v>126</v>
      </c>
    </row>
    <row r="427" spans="2:65" s="12" customFormat="1" ht="20.45" customHeight="1">
      <c r="B427" s="188"/>
      <c r="D427" s="177" t="s">
        <v>136</v>
      </c>
      <c r="E427" s="197" t="s">
        <v>3</v>
      </c>
      <c r="F427" s="198" t="s">
        <v>560</v>
      </c>
      <c r="H427" s="199">
        <v>35.520000000000003</v>
      </c>
      <c r="I427" s="193"/>
      <c r="L427" s="188"/>
      <c r="M427" s="194"/>
      <c r="N427" s="195"/>
      <c r="O427" s="195"/>
      <c r="P427" s="195"/>
      <c r="Q427" s="195"/>
      <c r="R427" s="195"/>
      <c r="S427" s="195"/>
      <c r="T427" s="196"/>
      <c r="AT427" s="197" t="s">
        <v>136</v>
      </c>
      <c r="AU427" s="197" t="s">
        <v>78</v>
      </c>
      <c r="AV427" s="12" t="s">
        <v>78</v>
      </c>
      <c r="AW427" s="12" t="s">
        <v>34</v>
      </c>
      <c r="AX427" s="12" t="s">
        <v>70</v>
      </c>
      <c r="AY427" s="197" t="s">
        <v>126</v>
      </c>
    </row>
    <row r="428" spans="2:65" s="13" customFormat="1" ht="20.45" customHeight="1">
      <c r="B428" s="200"/>
      <c r="D428" s="189" t="s">
        <v>136</v>
      </c>
      <c r="E428" s="201" t="s">
        <v>3</v>
      </c>
      <c r="F428" s="202" t="s">
        <v>153</v>
      </c>
      <c r="H428" s="203">
        <v>282.22800000000001</v>
      </c>
      <c r="I428" s="204"/>
      <c r="L428" s="200"/>
      <c r="M428" s="205"/>
      <c r="N428" s="206"/>
      <c r="O428" s="206"/>
      <c r="P428" s="206"/>
      <c r="Q428" s="206"/>
      <c r="R428" s="206"/>
      <c r="S428" s="206"/>
      <c r="T428" s="207"/>
      <c r="AT428" s="208" t="s">
        <v>136</v>
      </c>
      <c r="AU428" s="208" t="s">
        <v>78</v>
      </c>
      <c r="AV428" s="13" t="s">
        <v>133</v>
      </c>
      <c r="AW428" s="13" t="s">
        <v>34</v>
      </c>
      <c r="AX428" s="13" t="s">
        <v>22</v>
      </c>
      <c r="AY428" s="208" t="s">
        <v>126</v>
      </c>
    </row>
    <row r="429" spans="2:65" s="1" customFormat="1" ht="28.9" customHeight="1">
      <c r="B429" s="164"/>
      <c r="C429" s="165" t="s">
        <v>561</v>
      </c>
      <c r="D429" s="165" t="s">
        <v>128</v>
      </c>
      <c r="E429" s="166" t="s">
        <v>562</v>
      </c>
      <c r="F429" s="167" t="s">
        <v>563</v>
      </c>
      <c r="G429" s="168" t="s">
        <v>189</v>
      </c>
      <c r="H429" s="169">
        <v>8466.84</v>
      </c>
      <c r="I429" s="170"/>
      <c r="J429" s="171">
        <f>ROUND(I429*H429,2)</f>
        <v>0</v>
      </c>
      <c r="K429" s="167" t="s">
        <v>132</v>
      </c>
      <c r="L429" s="35"/>
      <c r="M429" s="172" t="s">
        <v>3</v>
      </c>
      <c r="N429" s="173" t="s">
        <v>41</v>
      </c>
      <c r="O429" s="36"/>
      <c r="P429" s="174">
        <f>O429*H429</f>
        <v>0</v>
      </c>
      <c r="Q429" s="174">
        <v>0</v>
      </c>
      <c r="R429" s="174">
        <f>Q429*H429</f>
        <v>0</v>
      </c>
      <c r="S429" s="174">
        <v>0</v>
      </c>
      <c r="T429" s="175">
        <f>S429*H429</f>
        <v>0</v>
      </c>
      <c r="AR429" s="18" t="s">
        <v>133</v>
      </c>
      <c r="AT429" s="18" t="s">
        <v>128</v>
      </c>
      <c r="AU429" s="18" t="s">
        <v>78</v>
      </c>
      <c r="AY429" s="18" t="s">
        <v>126</v>
      </c>
      <c r="BE429" s="176">
        <f>IF(N429="základní",J429,0)</f>
        <v>0</v>
      </c>
      <c r="BF429" s="176">
        <f>IF(N429="snížená",J429,0)</f>
        <v>0</v>
      </c>
      <c r="BG429" s="176">
        <f>IF(N429="zákl. přenesená",J429,0)</f>
        <v>0</v>
      </c>
      <c r="BH429" s="176">
        <f>IF(N429="sníž. přenesená",J429,0)</f>
        <v>0</v>
      </c>
      <c r="BI429" s="176">
        <f>IF(N429="nulová",J429,0)</f>
        <v>0</v>
      </c>
      <c r="BJ429" s="18" t="s">
        <v>22</v>
      </c>
      <c r="BK429" s="176">
        <f>ROUND(I429*H429,2)</f>
        <v>0</v>
      </c>
      <c r="BL429" s="18" t="s">
        <v>133</v>
      </c>
      <c r="BM429" s="18" t="s">
        <v>564</v>
      </c>
    </row>
    <row r="430" spans="2:65" s="1" customFormat="1" ht="28.9" customHeight="1">
      <c r="B430" s="35"/>
      <c r="D430" s="177" t="s">
        <v>135</v>
      </c>
      <c r="F430" s="178" t="s">
        <v>563</v>
      </c>
      <c r="I430" s="179"/>
      <c r="L430" s="35"/>
      <c r="M430" s="64"/>
      <c r="N430" s="36"/>
      <c r="O430" s="36"/>
      <c r="P430" s="36"/>
      <c r="Q430" s="36"/>
      <c r="R430" s="36"/>
      <c r="S430" s="36"/>
      <c r="T430" s="65"/>
      <c r="AT430" s="18" t="s">
        <v>135</v>
      </c>
      <c r="AU430" s="18" t="s">
        <v>78</v>
      </c>
    </row>
    <row r="431" spans="2:65" s="12" customFormat="1" ht="20.45" customHeight="1">
      <c r="B431" s="188"/>
      <c r="D431" s="189" t="s">
        <v>136</v>
      </c>
      <c r="E431" s="190" t="s">
        <v>3</v>
      </c>
      <c r="F431" s="191" t="s">
        <v>565</v>
      </c>
      <c r="H431" s="192">
        <v>8466.84</v>
      </c>
      <c r="I431" s="193"/>
      <c r="L431" s="188"/>
      <c r="M431" s="194"/>
      <c r="N431" s="195"/>
      <c r="O431" s="195"/>
      <c r="P431" s="195"/>
      <c r="Q431" s="195"/>
      <c r="R431" s="195"/>
      <c r="S431" s="195"/>
      <c r="T431" s="196"/>
      <c r="AT431" s="197" t="s">
        <v>136</v>
      </c>
      <c r="AU431" s="197" t="s">
        <v>78</v>
      </c>
      <c r="AV431" s="12" t="s">
        <v>78</v>
      </c>
      <c r="AW431" s="12" t="s">
        <v>34</v>
      </c>
      <c r="AX431" s="12" t="s">
        <v>22</v>
      </c>
      <c r="AY431" s="197" t="s">
        <v>126</v>
      </c>
    </row>
    <row r="432" spans="2:65" s="1" customFormat="1" ht="28.9" customHeight="1">
      <c r="B432" s="164"/>
      <c r="C432" s="165" t="s">
        <v>566</v>
      </c>
      <c r="D432" s="165" t="s">
        <v>128</v>
      </c>
      <c r="E432" s="166" t="s">
        <v>567</v>
      </c>
      <c r="F432" s="167" t="s">
        <v>568</v>
      </c>
      <c r="G432" s="168" t="s">
        <v>189</v>
      </c>
      <c r="H432" s="169">
        <v>282.22800000000001</v>
      </c>
      <c r="I432" s="170"/>
      <c r="J432" s="171">
        <f>ROUND(I432*H432,2)</f>
        <v>0</v>
      </c>
      <c r="K432" s="167" t="s">
        <v>132</v>
      </c>
      <c r="L432" s="35"/>
      <c r="M432" s="172" t="s">
        <v>3</v>
      </c>
      <c r="N432" s="173" t="s">
        <v>41</v>
      </c>
      <c r="O432" s="36"/>
      <c r="P432" s="174">
        <f>O432*H432</f>
        <v>0</v>
      </c>
      <c r="Q432" s="174">
        <v>0</v>
      </c>
      <c r="R432" s="174">
        <f>Q432*H432</f>
        <v>0</v>
      </c>
      <c r="S432" s="174">
        <v>0</v>
      </c>
      <c r="T432" s="175">
        <f>S432*H432</f>
        <v>0</v>
      </c>
      <c r="AR432" s="18" t="s">
        <v>133</v>
      </c>
      <c r="AT432" s="18" t="s">
        <v>128</v>
      </c>
      <c r="AU432" s="18" t="s">
        <v>78</v>
      </c>
      <c r="AY432" s="18" t="s">
        <v>126</v>
      </c>
      <c r="BE432" s="176">
        <f>IF(N432="základní",J432,0)</f>
        <v>0</v>
      </c>
      <c r="BF432" s="176">
        <f>IF(N432="snížená",J432,0)</f>
        <v>0</v>
      </c>
      <c r="BG432" s="176">
        <f>IF(N432="zákl. přenesená",J432,0)</f>
        <v>0</v>
      </c>
      <c r="BH432" s="176">
        <f>IF(N432="sníž. přenesená",J432,0)</f>
        <v>0</v>
      </c>
      <c r="BI432" s="176">
        <f>IF(N432="nulová",J432,0)</f>
        <v>0</v>
      </c>
      <c r="BJ432" s="18" t="s">
        <v>22</v>
      </c>
      <c r="BK432" s="176">
        <f>ROUND(I432*H432,2)</f>
        <v>0</v>
      </c>
      <c r="BL432" s="18" t="s">
        <v>133</v>
      </c>
      <c r="BM432" s="18" t="s">
        <v>569</v>
      </c>
    </row>
    <row r="433" spans="2:65" s="1" customFormat="1" ht="28.9" customHeight="1">
      <c r="B433" s="35"/>
      <c r="D433" s="189" t="s">
        <v>135</v>
      </c>
      <c r="F433" s="212" t="s">
        <v>568</v>
      </c>
      <c r="I433" s="179"/>
      <c r="L433" s="35"/>
      <c r="M433" s="64"/>
      <c r="N433" s="36"/>
      <c r="O433" s="36"/>
      <c r="P433" s="36"/>
      <c r="Q433" s="36"/>
      <c r="R433" s="36"/>
      <c r="S433" s="36"/>
      <c r="T433" s="65"/>
      <c r="AT433" s="18" t="s">
        <v>135</v>
      </c>
      <c r="AU433" s="18" t="s">
        <v>78</v>
      </c>
    </row>
    <row r="434" spans="2:65" s="1" customFormat="1" ht="28.9" customHeight="1">
      <c r="B434" s="164"/>
      <c r="C434" s="165" t="s">
        <v>570</v>
      </c>
      <c r="D434" s="165" t="s">
        <v>128</v>
      </c>
      <c r="E434" s="166" t="s">
        <v>571</v>
      </c>
      <c r="F434" s="167" t="s">
        <v>572</v>
      </c>
      <c r="G434" s="168" t="s">
        <v>189</v>
      </c>
      <c r="H434" s="169">
        <v>72</v>
      </c>
      <c r="I434" s="170"/>
      <c r="J434" s="171">
        <f>ROUND(I434*H434,2)</f>
        <v>0</v>
      </c>
      <c r="K434" s="167" t="s">
        <v>132</v>
      </c>
      <c r="L434" s="35"/>
      <c r="M434" s="172" t="s">
        <v>3</v>
      </c>
      <c r="N434" s="173" t="s">
        <v>41</v>
      </c>
      <c r="O434" s="36"/>
      <c r="P434" s="174">
        <f>O434*H434</f>
        <v>0</v>
      </c>
      <c r="Q434" s="174">
        <v>2.1000000000000001E-4</v>
      </c>
      <c r="R434" s="174">
        <f>Q434*H434</f>
        <v>1.5120000000000001E-2</v>
      </c>
      <c r="S434" s="174">
        <v>0</v>
      </c>
      <c r="T434" s="175">
        <f>S434*H434</f>
        <v>0</v>
      </c>
      <c r="AR434" s="18" t="s">
        <v>133</v>
      </c>
      <c r="AT434" s="18" t="s">
        <v>128</v>
      </c>
      <c r="AU434" s="18" t="s">
        <v>78</v>
      </c>
      <c r="AY434" s="18" t="s">
        <v>126</v>
      </c>
      <c r="BE434" s="176">
        <f>IF(N434="základní",J434,0)</f>
        <v>0</v>
      </c>
      <c r="BF434" s="176">
        <f>IF(N434="snížená",J434,0)</f>
        <v>0</v>
      </c>
      <c r="BG434" s="176">
        <f>IF(N434="zákl. přenesená",J434,0)</f>
        <v>0</v>
      </c>
      <c r="BH434" s="176">
        <f>IF(N434="sníž. přenesená",J434,0)</f>
        <v>0</v>
      </c>
      <c r="BI434" s="176">
        <f>IF(N434="nulová",J434,0)</f>
        <v>0</v>
      </c>
      <c r="BJ434" s="18" t="s">
        <v>22</v>
      </c>
      <c r="BK434" s="176">
        <f>ROUND(I434*H434,2)</f>
        <v>0</v>
      </c>
      <c r="BL434" s="18" t="s">
        <v>133</v>
      </c>
      <c r="BM434" s="18" t="s">
        <v>573</v>
      </c>
    </row>
    <row r="435" spans="2:65" s="1" customFormat="1" ht="28.9" customHeight="1">
      <c r="B435" s="35"/>
      <c r="D435" s="177" t="s">
        <v>135</v>
      </c>
      <c r="F435" s="178" t="s">
        <v>572</v>
      </c>
      <c r="I435" s="179"/>
      <c r="L435" s="35"/>
      <c r="M435" s="64"/>
      <c r="N435" s="36"/>
      <c r="O435" s="36"/>
      <c r="P435" s="36"/>
      <c r="Q435" s="36"/>
      <c r="R435" s="36"/>
      <c r="S435" s="36"/>
      <c r="T435" s="65"/>
      <c r="AT435" s="18" t="s">
        <v>135</v>
      </c>
      <c r="AU435" s="18" t="s">
        <v>78</v>
      </c>
    </row>
    <row r="436" spans="2:65" s="12" customFormat="1" ht="20.45" customHeight="1">
      <c r="B436" s="188"/>
      <c r="D436" s="189" t="s">
        <v>136</v>
      </c>
      <c r="E436" s="190" t="s">
        <v>3</v>
      </c>
      <c r="F436" s="191" t="s">
        <v>427</v>
      </c>
      <c r="H436" s="192">
        <v>72</v>
      </c>
      <c r="I436" s="193"/>
      <c r="L436" s="188"/>
      <c r="M436" s="194"/>
      <c r="N436" s="195"/>
      <c r="O436" s="195"/>
      <c r="P436" s="195"/>
      <c r="Q436" s="195"/>
      <c r="R436" s="195"/>
      <c r="S436" s="195"/>
      <c r="T436" s="196"/>
      <c r="AT436" s="197" t="s">
        <v>136</v>
      </c>
      <c r="AU436" s="197" t="s">
        <v>78</v>
      </c>
      <c r="AV436" s="12" t="s">
        <v>78</v>
      </c>
      <c r="AW436" s="12" t="s">
        <v>34</v>
      </c>
      <c r="AX436" s="12" t="s">
        <v>22</v>
      </c>
      <c r="AY436" s="197" t="s">
        <v>126</v>
      </c>
    </row>
    <row r="437" spans="2:65" s="1" customFormat="1" ht="28.9" customHeight="1">
      <c r="B437" s="164"/>
      <c r="C437" s="165" t="s">
        <v>574</v>
      </c>
      <c r="D437" s="165" t="s">
        <v>128</v>
      </c>
      <c r="E437" s="166" t="s">
        <v>575</v>
      </c>
      <c r="F437" s="167" t="s">
        <v>576</v>
      </c>
      <c r="G437" s="168" t="s">
        <v>189</v>
      </c>
      <c r="H437" s="169">
        <v>129.6</v>
      </c>
      <c r="I437" s="170"/>
      <c r="J437" s="171">
        <f>ROUND(I437*H437,2)</f>
        <v>0</v>
      </c>
      <c r="K437" s="167" t="s">
        <v>132</v>
      </c>
      <c r="L437" s="35"/>
      <c r="M437" s="172" t="s">
        <v>3</v>
      </c>
      <c r="N437" s="173" t="s">
        <v>41</v>
      </c>
      <c r="O437" s="36"/>
      <c r="P437" s="174">
        <f>O437*H437</f>
        <v>0</v>
      </c>
      <c r="Q437" s="174">
        <v>0</v>
      </c>
      <c r="R437" s="174">
        <f>Q437*H437</f>
        <v>0</v>
      </c>
      <c r="S437" s="174">
        <v>0</v>
      </c>
      <c r="T437" s="175">
        <f>S437*H437</f>
        <v>0</v>
      </c>
      <c r="AR437" s="18" t="s">
        <v>133</v>
      </c>
      <c r="AT437" s="18" t="s">
        <v>128</v>
      </c>
      <c r="AU437" s="18" t="s">
        <v>78</v>
      </c>
      <c r="AY437" s="18" t="s">
        <v>126</v>
      </c>
      <c r="BE437" s="176">
        <f>IF(N437="základní",J437,0)</f>
        <v>0</v>
      </c>
      <c r="BF437" s="176">
        <f>IF(N437="snížená",J437,0)</f>
        <v>0</v>
      </c>
      <c r="BG437" s="176">
        <f>IF(N437="zákl. přenesená",J437,0)</f>
        <v>0</v>
      </c>
      <c r="BH437" s="176">
        <f>IF(N437="sníž. přenesená",J437,0)</f>
        <v>0</v>
      </c>
      <c r="BI437" s="176">
        <f>IF(N437="nulová",J437,0)</f>
        <v>0</v>
      </c>
      <c r="BJ437" s="18" t="s">
        <v>22</v>
      </c>
      <c r="BK437" s="176">
        <f>ROUND(I437*H437,2)</f>
        <v>0</v>
      </c>
      <c r="BL437" s="18" t="s">
        <v>133</v>
      </c>
      <c r="BM437" s="18" t="s">
        <v>577</v>
      </c>
    </row>
    <row r="438" spans="2:65" s="1" customFormat="1" ht="28.9" customHeight="1">
      <c r="B438" s="35"/>
      <c r="D438" s="177" t="s">
        <v>135</v>
      </c>
      <c r="F438" s="178" t="s">
        <v>576</v>
      </c>
      <c r="I438" s="179"/>
      <c r="L438" s="35"/>
      <c r="M438" s="64"/>
      <c r="N438" s="36"/>
      <c r="O438" s="36"/>
      <c r="P438" s="36"/>
      <c r="Q438" s="36"/>
      <c r="R438" s="36"/>
      <c r="S438" s="36"/>
      <c r="T438" s="65"/>
      <c r="AT438" s="18" t="s">
        <v>135</v>
      </c>
      <c r="AU438" s="18" t="s">
        <v>78</v>
      </c>
    </row>
    <row r="439" spans="2:65" s="12" customFormat="1" ht="20.45" customHeight="1">
      <c r="B439" s="188"/>
      <c r="D439" s="177" t="s">
        <v>136</v>
      </c>
      <c r="E439" s="197" t="s">
        <v>3</v>
      </c>
      <c r="F439" s="198" t="s">
        <v>578</v>
      </c>
      <c r="H439" s="199">
        <v>129.6</v>
      </c>
      <c r="I439" s="193"/>
      <c r="L439" s="188"/>
      <c r="M439" s="194"/>
      <c r="N439" s="195"/>
      <c r="O439" s="195"/>
      <c r="P439" s="195"/>
      <c r="Q439" s="195"/>
      <c r="R439" s="195"/>
      <c r="S439" s="195"/>
      <c r="T439" s="196"/>
      <c r="AT439" s="197" t="s">
        <v>136</v>
      </c>
      <c r="AU439" s="197" t="s">
        <v>78</v>
      </c>
      <c r="AV439" s="12" t="s">
        <v>78</v>
      </c>
      <c r="AW439" s="12" t="s">
        <v>34</v>
      </c>
      <c r="AX439" s="12" t="s">
        <v>22</v>
      </c>
      <c r="AY439" s="197" t="s">
        <v>126</v>
      </c>
    </row>
    <row r="440" spans="2:65" s="10" customFormat="1" ht="29.85" customHeight="1">
      <c r="B440" s="150"/>
      <c r="D440" s="161" t="s">
        <v>69</v>
      </c>
      <c r="E440" s="162" t="s">
        <v>579</v>
      </c>
      <c r="F440" s="162" t="s">
        <v>580</v>
      </c>
      <c r="I440" s="153"/>
      <c r="J440" s="163">
        <f>BK440</f>
        <v>0</v>
      </c>
      <c r="L440" s="150"/>
      <c r="M440" s="155"/>
      <c r="N440" s="156"/>
      <c r="O440" s="156"/>
      <c r="P440" s="157">
        <f>SUM(P441:P442)</f>
        <v>0</v>
      </c>
      <c r="Q440" s="156"/>
      <c r="R440" s="157">
        <f>SUM(R441:R442)</f>
        <v>0</v>
      </c>
      <c r="S440" s="156"/>
      <c r="T440" s="158">
        <f>SUM(T441:T442)</f>
        <v>0</v>
      </c>
      <c r="AR440" s="151" t="s">
        <v>22</v>
      </c>
      <c r="AT440" s="159" t="s">
        <v>69</v>
      </c>
      <c r="AU440" s="159" t="s">
        <v>22</v>
      </c>
      <c r="AY440" s="151" t="s">
        <v>126</v>
      </c>
      <c r="BK440" s="160">
        <f>SUM(BK441:BK442)</f>
        <v>0</v>
      </c>
    </row>
    <row r="441" spans="2:65" s="1" customFormat="1" ht="20.45" customHeight="1">
      <c r="B441" s="164"/>
      <c r="C441" s="165" t="s">
        <v>581</v>
      </c>
      <c r="D441" s="165" t="s">
        <v>128</v>
      </c>
      <c r="E441" s="166" t="s">
        <v>582</v>
      </c>
      <c r="F441" s="167" t="s">
        <v>583</v>
      </c>
      <c r="G441" s="168" t="s">
        <v>200</v>
      </c>
      <c r="H441" s="169">
        <v>443.09199999999998</v>
      </c>
      <c r="I441" s="170"/>
      <c r="J441" s="171">
        <f>ROUND(I441*H441,2)</f>
        <v>0</v>
      </c>
      <c r="K441" s="167" t="s">
        <v>132</v>
      </c>
      <c r="L441" s="35"/>
      <c r="M441" s="172" t="s">
        <v>3</v>
      </c>
      <c r="N441" s="173" t="s">
        <v>41</v>
      </c>
      <c r="O441" s="36"/>
      <c r="P441" s="174">
        <f>O441*H441</f>
        <v>0</v>
      </c>
      <c r="Q441" s="174">
        <v>0</v>
      </c>
      <c r="R441" s="174">
        <f>Q441*H441</f>
        <v>0</v>
      </c>
      <c r="S441" s="174">
        <v>0</v>
      </c>
      <c r="T441" s="175">
        <f>S441*H441</f>
        <v>0</v>
      </c>
      <c r="AR441" s="18" t="s">
        <v>133</v>
      </c>
      <c r="AT441" s="18" t="s">
        <v>128</v>
      </c>
      <c r="AU441" s="18" t="s">
        <v>78</v>
      </c>
      <c r="AY441" s="18" t="s">
        <v>126</v>
      </c>
      <c r="BE441" s="176">
        <f>IF(N441="základní",J441,0)</f>
        <v>0</v>
      </c>
      <c r="BF441" s="176">
        <f>IF(N441="snížená",J441,0)</f>
        <v>0</v>
      </c>
      <c r="BG441" s="176">
        <f>IF(N441="zákl. přenesená",J441,0)</f>
        <v>0</v>
      </c>
      <c r="BH441" s="176">
        <f>IF(N441="sníž. přenesená",J441,0)</f>
        <v>0</v>
      </c>
      <c r="BI441" s="176">
        <f>IF(N441="nulová",J441,0)</f>
        <v>0</v>
      </c>
      <c r="BJ441" s="18" t="s">
        <v>22</v>
      </c>
      <c r="BK441" s="176">
        <f>ROUND(I441*H441,2)</f>
        <v>0</v>
      </c>
      <c r="BL441" s="18" t="s">
        <v>133</v>
      </c>
      <c r="BM441" s="18" t="s">
        <v>584</v>
      </c>
    </row>
    <row r="442" spans="2:65" s="1" customFormat="1" ht="20.45" customHeight="1">
      <c r="B442" s="35"/>
      <c r="D442" s="177" t="s">
        <v>135</v>
      </c>
      <c r="F442" s="178" t="s">
        <v>583</v>
      </c>
      <c r="I442" s="179"/>
      <c r="L442" s="35"/>
      <c r="M442" s="64"/>
      <c r="N442" s="36"/>
      <c r="O442" s="36"/>
      <c r="P442" s="36"/>
      <c r="Q442" s="36"/>
      <c r="R442" s="36"/>
      <c r="S442" s="36"/>
      <c r="T442" s="65"/>
      <c r="AT442" s="18" t="s">
        <v>135</v>
      </c>
      <c r="AU442" s="18" t="s">
        <v>78</v>
      </c>
    </row>
    <row r="443" spans="2:65" s="10" customFormat="1" ht="37.35" customHeight="1">
      <c r="B443" s="150"/>
      <c r="D443" s="151" t="s">
        <v>69</v>
      </c>
      <c r="E443" s="152" t="s">
        <v>585</v>
      </c>
      <c r="F443" s="152" t="s">
        <v>586</v>
      </c>
      <c r="I443" s="153"/>
      <c r="J443" s="154">
        <f>BK443</f>
        <v>0</v>
      </c>
      <c r="L443" s="150"/>
      <c r="M443" s="155"/>
      <c r="N443" s="156"/>
      <c r="O443" s="156"/>
      <c r="P443" s="157">
        <f>P444+P459+P499+P542+P561+P591+P614+P647+P683+P702</f>
        <v>0</v>
      </c>
      <c r="Q443" s="156"/>
      <c r="R443" s="157">
        <f>R444+R459+R499+R542+R561+R591+R614+R647+R683+R702</f>
        <v>13.091457990000002</v>
      </c>
      <c r="S443" s="156"/>
      <c r="T443" s="158">
        <f>T444+T459+T499+T542+T561+T591+T614+T647+T683+T702</f>
        <v>0</v>
      </c>
      <c r="AR443" s="151" t="s">
        <v>78</v>
      </c>
      <c r="AT443" s="159" t="s">
        <v>69</v>
      </c>
      <c r="AU443" s="159" t="s">
        <v>70</v>
      </c>
      <c r="AY443" s="151" t="s">
        <v>126</v>
      </c>
      <c r="BK443" s="160">
        <f>BK444+BK459+BK499+BK542+BK561+BK591+BK614+BK647+BK683+BK702</f>
        <v>0</v>
      </c>
    </row>
    <row r="444" spans="2:65" s="10" customFormat="1" ht="19.899999999999999" customHeight="1">
      <c r="B444" s="150"/>
      <c r="D444" s="161" t="s">
        <v>69</v>
      </c>
      <c r="E444" s="162" t="s">
        <v>587</v>
      </c>
      <c r="F444" s="162" t="s">
        <v>588</v>
      </c>
      <c r="I444" s="153"/>
      <c r="J444" s="163">
        <f>BK444</f>
        <v>0</v>
      </c>
      <c r="L444" s="150"/>
      <c r="M444" s="155"/>
      <c r="N444" s="156"/>
      <c r="O444" s="156"/>
      <c r="P444" s="157">
        <f>SUM(P445:P458)</f>
        <v>0</v>
      </c>
      <c r="Q444" s="156"/>
      <c r="R444" s="157">
        <f>SUM(R445:R458)</f>
        <v>0.74661600000000006</v>
      </c>
      <c r="S444" s="156"/>
      <c r="T444" s="158">
        <f>SUM(T445:T458)</f>
        <v>0</v>
      </c>
      <c r="AR444" s="151" t="s">
        <v>78</v>
      </c>
      <c r="AT444" s="159" t="s">
        <v>69</v>
      </c>
      <c r="AU444" s="159" t="s">
        <v>22</v>
      </c>
      <c r="AY444" s="151" t="s">
        <v>126</v>
      </c>
      <c r="BK444" s="160">
        <f>SUM(BK445:BK458)</f>
        <v>0</v>
      </c>
    </row>
    <row r="445" spans="2:65" s="1" customFormat="1" ht="28.9" customHeight="1">
      <c r="B445" s="164"/>
      <c r="C445" s="165" t="s">
        <v>589</v>
      </c>
      <c r="D445" s="165" t="s">
        <v>128</v>
      </c>
      <c r="E445" s="166" t="s">
        <v>590</v>
      </c>
      <c r="F445" s="167" t="s">
        <v>591</v>
      </c>
      <c r="G445" s="168" t="s">
        <v>189</v>
      </c>
      <c r="H445" s="169">
        <v>129.6</v>
      </c>
      <c r="I445" s="170"/>
      <c r="J445" s="171">
        <f>ROUND(I445*H445,2)</f>
        <v>0</v>
      </c>
      <c r="K445" s="167" t="s">
        <v>132</v>
      </c>
      <c r="L445" s="35"/>
      <c r="M445" s="172" t="s">
        <v>3</v>
      </c>
      <c r="N445" s="173" t="s">
        <v>41</v>
      </c>
      <c r="O445" s="36"/>
      <c r="P445" s="174">
        <f>O445*H445</f>
        <v>0</v>
      </c>
      <c r="Q445" s="174">
        <v>0</v>
      </c>
      <c r="R445" s="174">
        <f>Q445*H445</f>
        <v>0</v>
      </c>
      <c r="S445" s="174">
        <v>0</v>
      </c>
      <c r="T445" s="175">
        <f>S445*H445</f>
        <v>0</v>
      </c>
      <c r="AR445" s="18" t="s">
        <v>592</v>
      </c>
      <c r="AT445" s="18" t="s">
        <v>128</v>
      </c>
      <c r="AU445" s="18" t="s">
        <v>78</v>
      </c>
      <c r="AY445" s="18" t="s">
        <v>126</v>
      </c>
      <c r="BE445" s="176">
        <f>IF(N445="základní",J445,0)</f>
        <v>0</v>
      </c>
      <c r="BF445" s="176">
        <f>IF(N445="snížená",J445,0)</f>
        <v>0</v>
      </c>
      <c r="BG445" s="176">
        <f>IF(N445="zákl. přenesená",J445,0)</f>
        <v>0</v>
      </c>
      <c r="BH445" s="176">
        <f>IF(N445="sníž. přenesená",J445,0)</f>
        <v>0</v>
      </c>
      <c r="BI445" s="176">
        <f>IF(N445="nulová",J445,0)</f>
        <v>0</v>
      </c>
      <c r="BJ445" s="18" t="s">
        <v>22</v>
      </c>
      <c r="BK445" s="176">
        <f>ROUND(I445*H445,2)</f>
        <v>0</v>
      </c>
      <c r="BL445" s="18" t="s">
        <v>592</v>
      </c>
      <c r="BM445" s="18" t="s">
        <v>593</v>
      </c>
    </row>
    <row r="446" spans="2:65" s="1" customFormat="1" ht="28.9" customHeight="1">
      <c r="B446" s="35"/>
      <c r="D446" s="177" t="s">
        <v>135</v>
      </c>
      <c r="F446" s="178" t="s">
        <v>591</v>
      </c>
      <c r="I446" s="179"/>
      <c r="L446" s="35"/>
      <c r="M446" s="64"/>
      <c r="N446" s="36"/>
      <c r="O446" s="36"/>
      <c r="P446" s="36"/>
      <c r="Q446" s="36"/>
      <c r="R446" s="36"/>
      <c r="S446" s="36"/>
      <c r="T446" s="65"/>
      <c r="AT446" s="18" t="s">
        <v>135</v>
      </c>
      <c r="AU446" s="18" t="s">
        <v>78</v>
      </c>
    </row>
    <row r="447" spans="2:65" s="12" customFormat="1" ht="20.45" customHeight="1">
      <c r="B447" s="188"/>
      <c r="D447" s="189" t="s">
        <v>136</v>
      </c>
      <c r="E447" s="190" t="s">
        <v>3</v>
      </c>
      <c r="F447" s="191" t="s">
        <v>594</v>
      </c>
      <c r="H447" s="192">
        <v>129.6</v>
      </c>
      <c r="I447" s="193"/>
      <c r="L447" s="188"/>
      <c r="M447" s="194"/>
      <c r="N447" s="195"/>
      <c r="O447" s="195"/>
      <c r="P447" s="195"/>
      <c r="Q447" s="195"/>
      <c r="R447" s="195"/>
      <c r="S447" s="195"/>
      <c r="T447" s="196"/>
      <c r="AT447" s="197" t="s">
        <v>136</v>
      </c>
      <c r="AU447" s="197" t="s">
        <v>78</v>
      </c>
      <c r="AV447" s="12" t="s">
        <v>78</v>
      </c>
      <c r="AW447" s="12" t="s">
        <v>34</v>
      </c>
      <c r="AX447" s="12" t="s">
        <v>22</v>
      </c>
      <c r="AY447" s="197" t="s">
        <v>126</v>
      </c>
    </row>
    <row r="448" spans="2:65" s="1" customFormat="1" ht="20.45" customHeight="1">
      <c r="B448" s="164"/>
      <c r="C448" s="213" t="s">
        <v>595</v>
      </c>
      <c r="D448" s="213" t="s">
        <v>293</v>
      </c>
      <c r="E448" s="214" t="s">
        <v>596</v>
      </c>
      <c r="F448" s="215" t="s">
        <v>597</v>
      </c>
      <c r="G448" s="216" t="s">
        <v>200</v>
      </c>
      <c r="H448" s="217">
        <v>3.9E-2</v>
      </c>
      <c r="I448" s="218"/>
      <c r="J448" s="219">
        <f>ROUND(I448*H448,2)</f>
        <v>0</v>
      </c>
      <c r="K448" s="215" t="s">
        <v>132</v>
      </c>
      <c r="L448" s="220"/>
      <c r="M448" s="221" t="s">
        <v>3</v>
      </c>
      <c r="N448" s="222" t="s">
        <v>41</v>
      </c>
      <c r="O448" s="36"/>
      <c r="P448" s="174">
        <f>O448*H448</f>
        <v>0</v>
      </c>
      <c r="Q448" s="174">
        <v>1</v>
      </c>
      <c r="R448" s="174">
        <f>Q448*H448</f>
        <v>3.9E-2</v>
      </c>
      <c r="S448" s="174">
        <v>0</v>
      </c>
      <c r="T448" s="175">
        <f>S448*H448</f>
        <v>0</v>
      </c>
      <c r="AR448" s="18" t="s">
        <v>310</v>
      </c>
      <c r="AT448" s="18" t="s">
        <v>293</v>
      </c>
      <c r="AU448" s="18" t="s">
        <v>78</v>
      </c>
      <c r="AY448" s="18" t="s">
        <v>126</v>
      </c>
      <c r="BE448" s="176">
        <f>IF(N448="základní",J448,0)</f>
        <v>0</v>
      </c>
      <c r="BF448" s="176">
        <f>IF(N448="snížená",J448,0)</f>
        <v>0</v>
      </c>
      <c r="BG448" s="176">
        <f>IF(N448="zákl. přenesená",J448,0)</f>
        <v>0</v>
      </c>
      <c r="BH448" s="176">
        <f>IF(N448="sníž. přenesená",J448,0)</f>
        <v>0</v>
      </c>
      <c r="BI448" s="176">
        <f>IF(N448="nulová",J448,0)</f>
        <v>0</v>
      </c>
      <c r="BJ448" s="18" t="s">
        <v>22</v>
      </c>
      <c r="BK448" s="176">
        <f>ROUND(I448*H448,2)</f>
        <v>0</v>
      </c>
      <c r="BL448" s="18" t="s">
        <v>592</v>
      </c>
      <c r="BM448" s="18" t="s">
        <v>598</v>
      </c>
    </row>
    <row r="449" spans="2:65" s="1" customFormat="1" ht="20.45" customHeight="1">
      <c r="B449" s="35"/>
      <c r="D449" s="177" t="s">
        <v>135</v>
      </c>
      <c r="F449" s="178" t="s">
        <v>597</v>
      </c>
      <c r="I449" s="179"/>
      <c r="L449" s="35"/>
      <c r="M449" s="64"/>
      <c r="N449" s="36"/>
      <c r="O449" s="36"/>
      <c r="P449" s="36"/>
      <c r="Q449" s="36"/>
      <c r="R449" s="36"/>
      <c r="S449" s="36"/>
      <c r="T449" s="65"/>
      <c r="AT449" s="18" t="s">
        <v>135</v>
      </c>
      <c r="AU449" s="18" t="s">
        <v>78</v>
      </c>
    </row>
    <row r="450" spans="2:65" s="1" customFormat="1" ht="28.9" customHeight="1">
      <c r="B450" s="35"/>
      <c r="D450" s="177" t="s">
        <v>599</v>
      </c>
      <c r="F450" s="223" t="s">
        <v>600</v>
      </c>
      <c r="I450" s="179"/>
      <c r="L450" s="35"/>
      <c r="M450" s="64"/>
      <c r="N450" s="36"/>
      <c r="O450" s="36"/>
      <c r="P450" s="36"/>
      <c r="Q450" s="36"/>
      <c r="R450" s="36"/>
      <c r="S450" s="36"/>
      <c r="T450" s="65"/>
      <c r="AT450" s="18" t="s">
        <v>599</v>
      </c>
      <c r="AU450" s="18" t="s">
        <v>78</v>
      </c>
    </row>
    <row r="451" spans="2:65" s="12" customFormat="1" ht="20.45" customHeight="1">
      <c r="B451" s="188"/>
      <c r="D451" s="177" t="s">
        <v>136</v>
      </c>
      <c r="E451" s="197" t="s">
        <v>3</v>
      </c>
      <c r="F451" s="198" t="s">
        <v>601</v>
      </c>
      <c r="H451" s="199">
        <v>129.6</v>
      </c>
      <c r="I451" s="193"/>
      <c r="L451" s="188"/>
      <c r="M451" s="194"/>
      <c r="N451" s="195"/>
      <c r="O451" s="195"/>
      <c r="P451" s="195"/>
      <c r="Q451" s="195"/>
      <c r="R451" s="195"/>
      <c r="S451" s="195"/>
      <c r="T451" s="196"/>
      <c r="AT451" s="197" t="s">
        <v>136</v>
      </c>
      <c r="AU451" s="197" t="s">
        <v>78</v>
      </c>
      <c r="AV451" s="12" t="s">
        <v>78</v>
      </c>
      <c r="AW451" s="12" t="s">
        <v>34</v>
      </c>
      <c r="AX451" s="12" t="s">
        <v>22</v>
      </c>
      <c r="AY451" s="197" t="s">
        <v>126</v>
      </c>
    </row>
    <row r="452" spans="2:65" s="12" customFormat="1" ht="20.45" customHeight="1">
      <c r="B452" s="188"/>
      <c r="D452" s="189" t="s">
        <v>136</v>
      </c>
      <c r="F452" s="191" t="s">
        <v>602</v>
      </c>
      <c r="H452" s="192">
        <v>3.9E-2</v>
      </c>
      <c r="I452" s="193"/>
      <c r="L452" s="188"/>
      <c r="M452" s="194"/>
      <c r="N452" s="195"/>
      <c r="O452" s="195"/>
      <c r="P452" s="195"/>
      <c r="Q452" s="195"/>
      <c r="R452" s="195"/>
      <c r="S452" s="195"/>
      <c r="T452" s="196"/>
      <c r="AT452" s="197" t="s">
        <v>136</v>
      </c>
      <c r="AU452" s="197" t="s">
        <v>78</v>
      </c>
      <c r="AV452" s="12" t="s">
        <v>78</v>
      </c>
      <c r="AW452" s="12" t="s">
        <v>4</v>
      </c>
      <c r="AX452" s="12" t="s">
        <v>22</v>
      </c>
      <c r="AY452" s="197" t="s">
        <v>126</v>
      </c>
    </row>
    <row r="453" spans="2:65" s="1" customFormat="1" ht="20.45" customHeight="1">
      <c r="B453" s="164"/>
      <c r="C453" s="165" t="s">
        <v>603</v>
      </c>
      <c r="D453" s="165" t="s">
        <v>128</v>
      </c>
      <c r="E453" s="166" t="s">
        <v>604</v>
      </c>
      <c r="F453" s="167" t="s">
        <v>605</v>
      </c>
      <c r="G453" s="168" t="s">
        <v>189</v>
      </c>
      <c r="H453" s="169">
        <v>129.6</v>
      </c>
      <c r="I453" s="170"/>
      <c r="J453" s="171">
        <f>ROUND(I453*H453,2)</f>
        <v>0</v>
      </c>
      <c r="K453" s="167" t="s">
        <v>132</v>
      </c>
      <c r="L453" s="35"/>
      <c r="M453" s="172" t="s">
        <v>3</v>
      </c>
      <c r="N453" s="173" t="s">
        <v>41</v>
      </c>
      <c r="O453" s="36"/>
      <c r="P453" s="174">
        <f>O453*H453</f>
        <v>0</v>
      </c>
      <c r="Q453" s="174">
        <v>4.0000000000000002E-4</v>
      </c>
      <c r="R453" s="174">
        <f>Q453*H453</f>
        <v>5.1839999999999997E-2</v>
      </c>
      <c r="S453" s="174">
        <v>0</v>
      </c>
      <c r="T453" s="175">
        <f>S453*H453</f>
        <v>0</v>
      </c>
      <c r="AR453" s="18" t="s">
        <v>592</v>
      </c>
      <c r="AT453" s="18" t="s">
        <v>128</v>
      </c>
      <c r="AU453" s="18" t="s">
        <v>78</v>
      </c>
      <c r="AY453" s="18" t="s">
        <v>126</v>
      </c>
      <c r="BE453" s="176">
        <f>IF(N453="základní",J453,0)</f>
        <v>0</v>
      </c>
      <c r="BF453" s="176">
        <f>IF(N453="snížená",J453,0)</f>
        <v>0</v>
      </c>
      <c r="BG453" s="176">
        <f>IF(N453="zákl. přenesená",J453,0)</f>
        <v>0</v>
      </c>
      <c r="BH453" s="176">
        <f>IF(N453="sníž. přenesená",J453,0)</f>
        <v>0</v>
      </c>
      <c r="BI453" s="176">
        <f>IF(N453="nulová",J453,0)</f>
        <v>0</v>
      </c>
      <c r="BJ453" s="18" t="s">
        <v>22</v>
      </c>
      <c r="BK453" s="176">
        <f>ROUND(I453*H453,2)</f>
        <v>0</v>
      </c>
      <c r="BL453" s="18" t="s">
        <v>592</v>
      </c>
      <c r="BM453" s="18" t="s">
        <v>606</v>
      </c>
    </row>
    <row r="454" spans="2:65" s="1" customFormat="1" ht="20.45" customHeight="1">
      <c r="B454" s="35"/>
      <c r="D454" s="189" t="s">
        <v>135</v>
      </c>
      <c r="F454" s="212" t="s">
        <v>605</v>
      </c>
      <c r="I454" s="179"/>
      <c r="L454" s="35"/>
      <c r="M454" s="64"/>
      <c r="N454" s="36"/>
      <c r="O454" s="36"/>
      <c r="P454" s="36"/>
      <c r="Q454" s="36"/>
      <c r="R454" s="36"/>
      <c r="S454" s="36"/>
      <c r="T454" s="65"/>
      <c r="AT454" s="18" t="s">
        <v>135</v>
      </c>
      <c r="AU454" s="18" t="s">
        <v>78</v>
      </c>
    </row>
    <row r="455" spans="2:65" s="1" customFormat="1" ht="20.45" customHeight="1">
      <c r="B455" s="164"/>
      <c r="C455" s="213" t="s">
        <v>607</v>
      </c>
      <c r="D455" s="213" t="s">
        <v>293</v>
      </c>
      <c r="E455" s="214" t="s">
        <v>608</v>
      </c>
      <c r="F455" s="215" t="s">
        <v>609</v>
      </c>
      <c r="G455" s="216" t="s">
        <v>189</v>
      </c>
      <c r="H455" s="217">
        <v>149.04</v>
      </c>
      <c r="I455" s="218"/>
      <c r="J455" s="219">
        <f>ROUND(I455*H455,2)</f>
        <v>0</v>
      </c>
      <c r="K455" s="215" t="s">
        <v>132</v>
      </c>
      <c r="L455" s="220"/>
      <c r="M455" s="221" t="s">
        <v>3</v>
      </c>
      <c r="N455" s="222" t="s">
        <v>41</v>
      </c>
      <c r="O455" s="36"/>
      <c r="P455" s="174">
        <f>O455*H455</f>
        <v>0</v>
      </c>
      <c r="Q455" s="174">
        <v>4.4000000000000003E-3</v>
      </c>
      <c r="R455" s="174">
        <f>Q455*H455</f>
        <v>0.65577600000000003</v>
      </c>
      <c r="S455" s="174">
        <v>0</v>
      </c>
      <c r="T455" s="175">
        <f>S455*H455</f>
        <v>0</v>
      </c>
      <c r="AR455" s="18" t="s">
        <v>310</v>
      </c>
      <c r="AT455" s="18" t="s">
        <v>293</v>
      </c>
      <c r="AU455" s="18" t="s">
        <v>78</v>
      </c>
      <c r="AY455" s="18" t="s">
        <v>126</v>
      </c>
      <c r="BE455" s="176">
        <f>IF(N455="základní",J455,0)</f>
        <v>0</v>
      </c>
      <c r="BF455" s="176">
        <f>IF(N455="snížená",J455,0)</f>
        <v>0</v>
      </c>
      <c r="BG455" s="176">
        <f>IF(N455="zákl. přenesená",J455,0)</f>
        <v>0</v>
      </c>
      <c r="BH455" s="176">
        <f>IF(N455="sníž. přenesená",J455,0)</f>
        <v>0</v>
      </c>
      <c r="BI455" s="176">
        <f>IF(N455="nulová",J455,0)</f>
        <v>0</v>
      </c>
      <c r="BJ455" s="18" t="s">
        <v>22</v>
      </c>
      <c r="BK455" s="176">
        <f>ROUND(I455*H455,2)</f>
        <v>0</v>
      </c>
      <c r="BL455" s="18" t="s">
        <v>592</v>
      </c>
      <c r="BM455" s="18" t="s">
        <v>610</v>
      </c>
    </row>
    <row r="456" spans="2:65" s="1" customFormat="1" ht="20.45" customHeight="1">
      <c r="B456" s="35"/>
      <c r="D456" s="177" t="s">
        <v>135</v>
      </c>
      <c r="F456" s="178" t="s">
        <v>611</v>
      </c>
      <c r="I456" s="179"/>
      <c r="L456" s="35"/>
      <c r="M456" s="64"/>
      <c r="N456" s="36"/>
      <c r="O456" s="36"/>
      <c r="P456" s="36"/>
      <c r="Q456" s="36"/>
      <c r="R456" s="36"/>
      <c r="S456" s="36"/>
      <c r="T456" s="65"/>
      <c r="AT456" s="18" t="s">
        <v>135</v>
      </c>
      <c r="AU456" s="18" t="s">
        <v>78</v>
      </c>
    </row>
    <row r="457" spans="2:65" s="12" customFormat="1" ht="20.45" customHeight="1">
      <c r="B457" s="188"/>
      <c r="D457" s="189" t="s">
        <v>136</v>
      </c>
      <c r="F457" s="191" t="s">
        <v>612</v>
      </c>
      <c r="H457" s="192">
        <v>149.04</v>
      </c>
      <c r="I457" s="193"/>
      <c r="L457" s="188"/>
      <c r="M457" s="194"/>
      <c r="N457" s="195"/>
      <c r="O457" s="195"/>
      <c r="P457" s="195"/>
      <c r="Q457" s="195"/>
      <c r="R457" s="195"/>
      <c r="S457" s="195"/>
      <c r="T457" s="196"/>
      <c r="AT457" s="197" t="s">
        <v>136</v>
      </c>
      <c r="AU457" s="197" t="s">
        <v>78</v>
      </c>
      <c r="AV457" s="12" t="s">
        <v>78</v>
      </c>
      <c r="AW457" s="12" t="s">
        <v>4</v>
      </c>
      <c r="AX457" s="12" t="s">
        <v>22</v>
      </c>
      <c r="AY457" s="197" t="s">
        <v>126</v>
      </c>
    </row>
    <row r="458" spans="2:65" s="1" customFormat="1" ht="28.9" customHeight="1">
      <c r="B458" s="164"/>
      <c r="C458" s="165" t="s">
        <v>613</v>
      </c>
      <c r="D458" s="165" t="s">
        <v>128</v>
      </c>
      <c r="E458" s="166" t="s">
        <v>614</v>
      </c>
      <c r="F458" s="167" t="s">
        <v>615</v>
      </c>
      <c r="G458" s="168" t="s">
        <v>200</v>
      </c>
      <c r="H458" s="169">
        <v>0.747</v>
      </c>
      <c r="I458" s="170"/>
      <c r="J458" s="171">
        <f>ROUND(I458*H458,2)</f>
        <v>0</v>
      </c>
      <c r="K458" s="167" t="s">
        <v>132</v>
      </c>
      <c r="L458" s="35"/>
      <c r="M458" s="172" t="s">
        <v>3</v>
      </c>
      <c r="N458" s="173" t="s">
        <v>41</v>
      </c>
      <c r="O458" s="36"/>
      <c r="P458" s="174">
        <f>O458*H458</f>
        <v>0</v>
      </c>
      <c r="Q458" s="174">
        <v>0</v>
      </c>
      <c r="R458" s="174">
        <f>Q458*H458</f>
        <v>0</v>
      </c>
      <c r="S458" s="174">
        <v>0</v>
      </c>
      <c r="T458" s="175">
        <f>S458*H458</f>
        <v>0</v>
      </c>
      <c r="AR458" s="18" t="s">
        <v>592</v>
      </c>
      <c r="AT458" s="18" t="s">
        <v>128</v>
      </c>
      <c r="AU458" s="18" t="s">
        <v>78</v>
      </c>
      <c r="AY458" s="18" t="s">
        <v>126</v>
      </c>
      <c r="BE458" s="176">
        <f>IF(N458="základní",J458,0)</f>
        <v>0</v>
      </c>
      <c r="BF458" s="176">
        <f>IF(N458="snížená",J458,0)</f>
        <v>0</v>
      </c>
      <c r="BG458" s="176">
        <f>IF(N458="zákl. přenesená",J458,0)</f>
        <v>0</v>
      </c>
      <c r="BH458" s="176">
        <f>IF(N458="sníž. přenesená",J458,0)</f>
        <v>0</v>
      </c>
      <c r="BI458" s="176">
        <f>IF(N458="nulová",J458,0)</f>
        <v>0</v>
      </c>
      <c r="BJ458" s="18" t="s">
        <v>22</v>
      </c>
      <c r="BK458" s="176">
        <f>ROUND(I458*H458,2)</f>
        <v>0</v>
      </c>
      <c r="BL458" s="18" t="s">
        <v>592</v>
      </c>
      <c r="BM458" s="18" t="s">
        <v>616</v>
      </c>
    </row>
    <row r="459" spans="2:65" s="10" customFormat="1" ht="29.85" customHeight="1">
      <c r="B459" s="150"/>
      <c r="D459" s="161" t="s">
        <v>69</v>
      </c>
      <c r="E459" s="162" t="s">
        <v>617</v>
      </c>
      <c r="F459" s="162" t="s">
        <v>618</v>
      </c>
      <c r="I459" s="153"/>
      <c r="J459" s="163">
        <f>BK459</f>
        <v>0</v>
      </c>
      <c r="L459" s="150"/>
      <c r="M459" s="155"/>
      <c r="N459" s="156"/>
      <c r="O459" s="156"/>
      <c r="P459" s="157">
        <f>SUM(P460:P498)</f>
        <v>0</v>
      </c>
      <c r="Q459" s="156"/>
      <c r="R459" s="157">
        <f>SUM(R460:R498)</f>
        <v>0.57816239999999997</v>
      </c>
      <c r="S459" s="156"/>
      <c r="T459" s="158">
        <f>SUM(T460:T498)</f>
        <v>0</v>
      </c>
      <c r="AR459" s="151" t="s">
        <v>78</v>
      </c>
      <c r="AT459" s="159" t="s">
        <v>69</v>
      </c>
      <c r="AU459" s="159" t="s">
        <v>22</v>
      </c>
      <c r="AY459" s="151" t="s">
        <v>126</v>
      </c>
      <c r="BK459" s="160">
        <f>SUM(BK460:BK498)</f>
        <v>0</v>
      </c>
    </row>
    <row r="460" spans="2:65" s="1" customFormat="1" ht="28.9" customHeight="1">
      <c r="B460" s="164"/>
      <c r="C460" s="165" t="s">
        <v>619</v>
      </c>
      <c r="D460" s="165" t="s">
        <v>128</v>
      </c>
      <c r="E460" s="166" t="s">
        <v>620</v>
      </c>
      <c r="F460" s="167" t="s">
        <v>621</v>
      </c>
      <c r="G460" s="168" t="s">
        <v>189</v>
      </c>
      <c r="H460" s="169">
        <v>106.3</v>
      </c>
      <c r="I460" s="170"/>
      <c r="J460" s="171">
        <f>ROUND(I460*H460,2)</f>
        <v>0</v>
      </c>
      <c r="K460" s="167" t="s">
        <v>132</v>
      </c>
      <c r="L460" s="35"/>
      <c r="M460" s="172" t="s">
        <v>3</v>
      </c>
      <c r="N460" s="173" t="s">
        <v>41</v>
      </c>
      <c r="O460" s="36"/>
      <c r="P460" s="174">
        <f>O460*H460</f>
        <v>0</v>
      </c>
      <c r="Q460" s="174">
        <v>0</v>
      </c>
      <c r="R460" s="174">
        <f>Q460*H460</f>
        <v>0</v>
      </c>
      <c r="S460" s="174">
        <v>0</v>
      </c>
      <c r="T460" s="175">
        <f>S460*H460</f>
        <v>0</v>
      </c>
      <c r="AR460" s="18" t="s">
        <v>592</v>
      </c>
      <c r="AT460" s="18" t="s">
        <v>128</v>
      </c>
      <c r="AU460" s="18" t="s">
        <v>78</v>
      </c>
      <c r="AY460" s="18" t="s">
        <v>126</v>
      </c>
      <c r="BE460" s="176">
        <f>IF(N460="základní",J460,0)</f>
        <v>0</v>
      </c>
      <c r="BF460" s="176">
        <f>IF(N460="snížená",J460,0)</f>
        <v>0</v>
      </c>
      <c r="BG460" s="176">
        <f>IF(N460="zákl. přenesená",J460,0)</f>
        <v>0</v>
      </c>
      <c r="BH460" s="176">
        <f>IF(N460="sníž. přenesená",J460,0)</f>
        <v>0</v>
      </c>
      <c r="BI460" s="176">
        <f>IF(N460="nulová",J460,0)</f>
        <v>0</v>
      </c>
      <c r="BJ460" s="18" t="s">
        <v>22</v>
      </c>
      <c r="BK460" s="176">
        <f>ROUND(I460*H460,2)</f>
        <v>0</v>
      </c>
      <c r="BL460" s="18" t="s">
        <v>592</v>
      </c>
      <c r="BM460" s="18" t="s">
        <v>622</v>
      </c>
    </row>
    <row r="461" spans="2:65" s="1" customFormat="1" ht="28.9" customHeight="1">
      <c r="B461" s="35"/>
      <c r="D461" s="177" t="s">
        <v>135</v>
      </c>
      <c r="F461" s="178" t="s">
        <v>621</v>
      </c>
      <c r="I461" s="179"/>
      <c r="L461" s="35"/>
      <c r="M461" s="64"/>
      <c r="N461" s="36"/>
      <c r="O461" s="36"/>
      <c r="P461" s="36"/>
      <c r="Q461" s="36"/>
      <c r="R461" s="36"/>
      <c r="S461" s="36"/>
      <c r="T461" s="65"/>
      <c r="AT461" s="18" t="s">
        <v>135</v>
      </c>
      <c r="AU461" s="18" t="s">
        <v>78</v>
      </c>
    </row>
    <row r="462" spans="2:65" s="12" customFormat="1" ht="20.45" customHeight="1">
      <c r="B462" s="188"/>
      <c r="D462" s="177" t="s">
        <v>136</v>
      </c>
      <c r="E462" s="197" t="s">
        <v>3</v>
      </c>
      <c r="F462" s="198" t="s">
        <v>623</v>
      </c>
      <c r="H462" s="199">
        <v>92</v>
      </c>
      <c r="I462" s="193"/>
      <c r="L462" s="188"/>
      <c r="M462" s="194"/>
      <c r="N462" s="195"/>
      <c r="O462" s="195"/>
      <c r="P462" s="195"/>
      <c r="Q462" s="195"/>
      <c r="R462" s="195"/>
      <c r="S462" s="195"/>
      <c r="T462" s="196"/>
      <c r="AT462" s="197" t="s">
        <v>136</v>
      </c>
      <c r="AU462" s="197" t="s">
        <v>78</v>
      </c>
      <c r="AV462" s="12" t="s">
        <v>78</v>
      </c>
      <c r="AW462" s="12" t="s">
        <v>34</v>
      </c>
      <c r="AX462" s="12" t="s">
        <v>70</v>
      </c>
      <c r="AY462" s="197" t="s">
        <v>126</v>
      </c>
    </row>
    <row r="463" spans="2:65" s="12" customFormat="1" ht="20.45" customHeight="1">
      <c r="B463" s="188"/>
      <c r="D463" s="177" t="s">
        <v>136</v>
      </c>
      <c r="E463" s="197" t="s">
        <v>3</v>
      </c>
      <c r="F463" s="198" t="s">
        <v>624</v>
      </c>
      <c r="H463" s="199">
        <v>14.3</v>
      </c>
      <c r="I463" s="193"/>
      <c r="L463" s="188"/>
      <c r="M463" s="194"/>
      <c r="N463" s="195"/>
      <c r="O463" s="195"/>
      <c r="P463" s="195"/>
      <c r="Q463" s="195"/>
      <c r="R463" s="195"/>
      <c r="S463" s="195"/>
      <c r="T463" s="196"/>
      <c r="AT463" s="197" t="s">
        <v>136</v>
      </c>
      <c r="AU463" s="197" t="s">
        <v>78</v>
      </c>
      <c r="AV463" s="12" t="s">
        <v>78</v>
      </c>
      <c r="AW463" s="12" t="s">
        <v>34</v>
      </c>
      <c r="AX463" s="12" t="s">
        <v>70</v>
      </c>
      <c r="AY463" s="197" t="s">
        <v>126</v>
      </c>
    </row>
    <row r="464" spans="2:65" s="13" customFormat="1" ht="20.45" customHeight="1">
      <c r="B464" s="200"/>
      <c r="D464" s="189" t="s">
        <v>136</v>
      </c>
      <c r="E464" s="201" t="s">
        <v>3</v>
      </c>
      <c r="F464" s="202" t="s">
        <v>153</v>
      </c>
      <c r="H464" s="203">
        <v>106.3</v>
      </c>
      <c r="I464" s="204"/>
      <c r="L464" s="200"/>
      <c r="M464" s="205"/>
      <c r="N464" s="206"/>
      <c r="O464" s="206"/>
      <c r="P464" s="206"/>
      <c r="Q464" s="206"/>
      <c r="R464" s="206"/>
      <c r="S464" s="206"/>
      <c r="T464" s="207"/>
      <c r="AT464" s="208" t="s">
        <v>136</v>
      </c>
      <c r="AU464" s="208" t="s">
        <v>78</v>
      </c>
      <c r="AV464" s="13" t="s">
        <v>133</v>
      </c>
      <c r="AW464" s="13" t="s">
        <v>34</v>
      </c>
      <c r="AX464" s="13" t="s">
        <v>22</v>
      </c>
      <c r="AY464" s="208" t="s">
        <v>126</v>
      </c>
    </row>
    <row r="465" spans="2:65" s="1" customFormat="1" ht="20.45" customHeight="1">
      <c r="B465" s="164"/>
      <c r="C465" s="213" t="s">
        <v>625</v>
      </c>
      <c r="D465" s="213" t="s">
        <v>293</v>
      </c>
      <c r="E465" s="214" t="s">
        <v>626</v>
      </c>
      <c r="F465" s="215" t="s">
        <v>627</v>
      </c>
      <c r="G465" s="216" t="s">
        <v>189</v>
      </c>
      <c r="H465" s="217">
        <v>93.84</v>
      </c>
      <c r="I465" s="218"/>
      <c r="J465" s="219">
        <f>ROUND(I465*H465,2)</f>
        <v>0</v>
      </c>
      <c r="K465" s="215" t="s">
        <v>132</v>
      </c>
      <c r="L465" s="220"/>
      <c r="M465" s="221" t="s">
        <v>3</v>
      </c>
      <c r="N465" s="222" t="s">
        <v>41</v>
      </c>
      <c r="O465" s="36"/>
      <c r="P465" s="174">
        <f>O465*H465</f>
        <v>0</v>
      </c>
      <c r="Q465" s="174">
        <v>1.1999999999999999E-3</v>
      </c>
      <c r="R465" s="174">
        <f>Q465*H465</f>
        <v>0.112608</v>
      </c>
      <c r="S465" s="174">
        <v>0</v>
      </c>
      <c r="T465" s="175">
        <f>S465*H465</f>
        <v>0</v>
      </c>
      <c r="AR465" s="18" t="s">
        <v>310</v>
      </c>
      <c r="AT465" s="18" t="s">
        <v>293</v>
      </c>
      <c r="AU465" s="18" t="s">
        <v>78</v>
      </c>
      <c r="AY465" s="18" t="s">
        <v>126</v>
      </c>
      <c r="BE465" s="176">
        <f>IF(N465="základní",J465,0)</f>
        <v>0</v>
      </c>
      <c r="BF465" s="176">
        <f>IF(N465="snížená",J465,0)</f>
        <v>0</v>
      </c>
      <c r="BG465" s="176">
        <f>IF(N465="zákl. přenesená",J465,0)</f>
        <v>0</v>
      </c>
      <c r="BH465" s="176">
        <f>IF(N465="sníž. přenesená",J465,0)</f>
        <v>0</v>
      </c>
      <c r="BI465" s="176">
        <f>IF(N465="nulová",J465,0)</f>
        <v>0</v>
      </c>
      <c r="BJ465" s="18" t="s">
        <v>22</v>
      </c>
      <c r="BK465" s="176">
        <f>ROUND(I465*H465,2)</f>
        <v>0</v>
      </c>
      <c r="BL465" s="18" t="s">
        <v>592</v>
      </c>
      <c r="BM465" s="18" t="s">
        <v>628</v>
      </c>
    </row>
    <row r="466" spans="2:65" s="1" customFormat="1" ht="20.45" customHeight="1">
      <c r="B466" s="35"/>
      <c r="D466" s="177" t="s">
        <v>135</v>
      </c>
      <c r="F466" s="178" t="s">
        <v>627</v>
      </c>
      <c r="I466" s="179"/>
      <c r="L466" s="35"/>
      <c r="M466" s="64"/>
      <c r="N466" s="36"/>
      <c r="O466" s="36"/>
      <c r="P466" s="36"/>
      <c r="Q466" s="36"/>
      <c r="R466" s="36"/>
      <c r="S466" s="36"/>
      <c r="T466" s="65"/>
      <c r="AT466" s="18" t="s">
        <v>135</v>
      </c>
      <c r="AU466" s="18" t="s">
        <v>78</v>
      </c>
    </row>
    <row r="467" spans="2:65" s="1" customFormat="1" ht="28.9" customHeight="1">
      <c r="B467" s="35"/>
      <c r="D467" s="177" t="s">
        <v>599</v>
      </c>
      <c r="F467" s="223" t="s">
        <v>629</v>
      </c>
      <c r="I467" s="179"/>
      <c r="L467" s="35"/>
      <c r="M467" s="64"/>
      <c r="N467" s="36"/>
      <c r="O467" s="36"/>
      <c r="P467" s="36"/>
      <c r="Q467" s="36"/>
      <c r="R467" s="36"/>
      <c r="S467" s="36"/>
      <c r="T467" s="65"/>
      <c r="AT467" s="18" t="s">
        <v>599</v>
      </c>
      <c r="AU467" s="18" t="s">
        <v>78</v>
      </c>
    </row>
    <row r="468" spans="2:65" s="12" customFormat="1" ht="20.45" customHeight="1">
      <c r="B468" s="188"/>
      <c r="D468" s="177" t="s">
        <v>136</v>
      </c>
      <c r="E468" s="197" t="s">
        <v>3</v>
      </c>
      <c r="F468" s="198" t="s">
        <v>630</v>
      </c>
      <c r="H468" s="199">
        <v>92</v>
      </c>
      <c r="I468" s="193"/>
      <c r="L468" s="188"/>
      <c r="M468" s="194"/>
      <c r="N468" s="195"/>
      <c r="O468" s="195"/>
      <c r="P468" s="195"/>
      <c r="Q468" s="195"/>
      <c r="R468" s="195"/>
      <c r="S468" s="195"/>
      <c r="T468" s="196"/>
      <c r="AT468" s="197" t="s">
        <v>136</v>
      </c>
      <c r="AU468" s="197" t="s">
        <v>78</v>
      </c>
      <c r="AV468" s="12" t="s">
        <v>78</v>
      </c>
      <c r="AW468" s="12" t="s">
        <v>34</v>
      </c>
      <c r="AX468" s="12" t="s">
        <v>22</v>
      </c>
      <c r="AY468" s="197" t="s">
        <v>126</v>
      </c>
    </row>
    <row r="469" spans="2:65" s="12" customFormat="1" ht="20.45" customHeight="1">
      <c r="B469" s="188"/>
      <c r="D469" s="189" t="s">
        <v>136</v>
      </c>
      <c r="F469" s="191" t="s">
        <v>631</v>
      </c>
      <c r="H469" s="192">
        <v>93.84</v>
      </c>
      <c r="I469" s="193"/>
      <c r="L469" s="188"/>
      <c r="M469" s="194"/>
      <c r="N469" s="195"/>
      <c r="O469" s="195"/>
      <c r="P469" s="195"/>
      <c r="Q469" s="195"/>
      <c r="R469" s="195"/>
      <c r="S469" s="195"/>
      <c r="T469" s="196"/>
      <c r="AT469" s="197" t="s">
        <v>136</v>
      </c>
      <c r="AU469" s="197" t="s">
        <v>78</v>
      </c>
      <c r="AV469" s="12" t="s">
        <v>78</v>
      </c>
      <c r="AW469" s="12" t="s">
        <v>4</v>
      </c>
      <c r="AX469" s="12" t="s">
        <v>22</v>
      </c>
      <c r="AY469" s="197" t="s">
        <v>126</v>
      </c>
    </row>
    <row r="470" spans="2:65" s="1" customFormat="1" ht="20.45" customHeight="1">
      <c r="B470" s="164"/>
      <c r="C470" s="213" t="s">
        <v>632</v>
      </c>
      <c r="D470" s="213" t="s">
        <v>293</v>
      </c>
      <c r="E470" s="214" t="s">
        <v>633</v>
      </c>
      <c r="F470" s="215" t="s">
        <v>634</v>
      </c>
      <c r="G470" s="216" t="s">
        <v>189</v>
      </c>
      <c r="H470" s="217">
        <v>14.586</v>
      </c>
      <c r="I470" s="218"/>
      <c r="J470" s="219">
        <f>ROUND(I470*H470,2)</f>
        <v>0</v>
      </c>
      <c r="K470" s="215" t="s">
        <v>132</v>
      </c>
      <c r="L470" s="220"/>
      <c r="M470" s="221" t="s">
        <v>3</v>
      </c>
      <c r="N470" s="222" t="s">
        <v>41</v>
      </c>
      <c r="O470" s="36"/>
      <c r="P470" s="174">
        <f>O470*H470</f>
        <v>0</v>
      </c>
      <c r="Q470" s="174">
        <v>2.3999999999999998E-3</v>
      </c>
      <c r="R470" s="174">
        <f>Q470*H470</f>
        <v>3.50064E-2</v>
      </c>
      <c r="S470" s="174">
        <v>0</v>
      </c>
      <c r="T470" s="175">
        <f>S470*H470</f>
        <v>0</v>
      </c>
      <c r="AR470" s="18" t="s">
        <v>310</v>
      </c>
      <c r="AT470" s="18" t="s">
        <v>293</v>
      </c>
      <c r="AU470" s="18" t="s">
        <v>78</v>
      </c>
      <c r="AY470" s="18" t="s">
        <v>126</v>
      </c>
      <c r="BE470" s="176">
        <f>IF(N470="základní",J470,0)</f>
        <v>0</v>
      </c>
      <c r="BF470" s="176">
        <f>IF(N470="snížená",J470,0)</f>
        <v>0</v>
      </c>
      <c r="BG470" s="176">
        <f>IF(N470="zákl. přenesená",J470,0)</f>
        <v>0</v>
      </c>
      <c r="BH470" s="176">
        <f>IF(N470="sníž. přenesená",J470,0)</f>
        <v>0</v>
      </c>
      <c r="BI470" s="176">
        <f>IF(N470="nulová",J470,0)</f>
        <v>0</v>
      </c>
      <c r="BJ470" s="18" t="s">
        <v>22</v>
      </c>
      <c r="BK470" s="176">
        <f>ROUND(I470*H470,2)</f>
        <v>0</v>
      </c>
      <c r="BL470" s="18" t="s">
        <v>592</v>
      </c>
      <c r="BM470" s="18" t="s">
        <v>635</v>
      </c>
    </row>
    <row r="471" spans="2:65" s="1" customFormat="1" ht="20.45" customHeight="1">
      <c r="B471" s="35"/>
      <c r="D471" s="177" t="s">
        <v>135</v>
      </c>
      <c r="F471" s="178" t="s">
        <v>634</v>
      </c>
      <c r="I471" s="179"/>
      <c r="L471" s="35"/>
      <c r="M471" s="64"/>
      <c r="N471" s="36"/>
      <c r="O471" s="36"/>
      <c r="P471" s="36"/>
      <c r="Q471" s="36"/>
      <c r="R471" s="36"/>
      <c r="S471" s="36"/>
      <c r="T471" s="65"/>
      <c r="AT471" s="18" t="s">
        <v>135</v>
      </c>
      <c r="AU471" s="18" t="s">
        <v>78</v>
      </c>
    </row>
    <row r="472" spans="2:65" s="1" customFormat="1" ht="28.9" customHeight="1">
      <c r="B472" s="35"/>
      <c r="D472" s="177" t="s">
        <v>599</v>
      </c>
      <c r="F472" s="223" t="s">
        <v>636</v>
      </c>
      <c r="I472" s="179"/>
      <c r="L472" s="35"/>
      <c r="M472" s="64"/>
      <c r="N472" s="36"/>
      <c r="O472" s="36"/>
      <c r="P472" s="36"/>
      <c r="Q472" s="36"/>
      <c r="R472" s="36"/>
      <c r="S472" s="36"/>
      <c r="T472" s="65"/>
      <c r="AT472" s="18" t="s">
        <v>599</v>
      </c>
      <c r="AU472" s="18" t="s">
        <v>78</v>
      </c>
    </row>
    <row r="473" spans="2:65" s="12" customFormat="1" ht="20.45" customHeight="1">
      <c r="B473" s="188"/>
      <c r="D473" s="177" t="s">
        <v>136</v>
      </c>
      <c r="E473" s="197" t="s">
        <v>3</v>
      </c>
      <c r="F473" s="198" t="s">
        <v>637</v>
      </c>
      <c r="H473" s="199">
        <v>14.3</v>
      </c>
      <c r="I473" s="193"/>
      <c r="L473" s="188"/>
      <c r="M473" s="194"/>
      <c r="N473" s="195"/>
      <c r="O473" s="195"/>
      <c r="P473" s="195"/>
      <c r="Q473" s="195"/>
      <c r="R473" s="195"/>
      <c r="S473" s="195"/>
      <c r="T473" s="196"/>
      <c r="AT473" s="197" t="s">
        <v>136</v>
      </c>
      <c r="AU473" s="197" t="s">
        <v>78</v>
      </c>
      <c r="AV473" s="12" t="s">
        <v>78</v>
      </c>
      <c r="AW473" s="12" t="s">
        <v>34</v>
      </c>
      <c r="AX473" s="12" t="s">
        <v>22</v>
      </c>
      <c r="AY473" s="197" t="s">
        <v>126</v>
      </c>
    </row>
    <row r="474" spans="2:65" s="12" customFormat="1" ht="20.45" customHeight="1">
      <c r="B474" s="188"/>
      <c r="D474" s="189" t="s">
        <v>136</v>
      </c>
      <c r="F474" s="191" t="s">
        <v>638</v>
      </c>
      <c r="H474" s="192">
        <v>14.586</v>
      </c>
      <c r="I474" s="193"/>
      <c r="L474" s="188"/>
      <c r="M474" s="194"/>
      <c r="N474" s="195"/>
      <c r="O474" s="195"/>
      <c r="P474" s="195"/>
      <c r="Q474" s="195"/>
      <c r="R474" s="195"/>
      <c r="S474" s="195"/>
      <c r="T474" s="196"/>
      <c r="AT474" s="197" t="s">
        <v>136</v>
      </c>
      <c r="AU474" s="197" t="s">
        <v>78</v>
      </c>
      <c r="AV474" s="12" t="s">
        <v>78</v>
      </c>
      <c r="AW474" s="12" t="s">
        <v>4</v>
      </c>
      <c r="AX474" s="12" t="s">
        <v>22</v>
      </c>
      <c r="AY474" s="197" t="s">
        <v>126</v>
      </c>
    </row>
    <row r="475" spans="2:65" s="1" customFormat="1" ht="28.9" customHeight="1">
      <c r="B475" s="164"/>
      <c r="C475" s="165" t="s">
        <v>639</v>
      </c>
      <c r="D475" s="165" t="s">
        <v>128</v>
      </c>
      <c r="E475" s="166" t="s">
        <v>640</v>
      </c>
      <c r="F475" s="167" t="s">
        <v>641</v>
      </c>
      <c r="G475" s="168" t="s">
        <v>189</v>
      </c>
      <c r="H475" s="169">
        <v>57.844999999999999</v>
      </c>
      <c r="I475" s="170"/>
      <c r="J475" s="171">
        <f>ROUND(I475*H475,2)</f>
        <v>0</v>
      </c>
      <c r="K475" s="167" t="s">
        <v>132</v>
      </c>
      <c r="L475" s="35"/>
      <c r="M475" s="172" t="s">
        <v>3</v>
      </c>
      <c r="N475" s="173" t="s">
        <v>41</v>
      </c>
      <c r="O475" s="36"/>
      <c r="P475" s="174">
        <f>O475*H475</f>
        <v>0</v>
      </c>
      <c r="Q475" s="174">
        <v>6.0000000000000001E-3</v>
      </c>
      <c r="R475" s="174">
        <f>Q475*H475</f>
        <v>0.34706999999999999</v>
      </c>
      <c r="S475" s="174">
        <v>0</v>
      </c>
      <c r="T475" s="175">
        <f>S475*H475</f>
        <v>0</v>
      </c>
      <c r="AR475" s="18" t="s">
        <v>592</v>
      </c>
      <c r="AT475" s="18" t="s">
        <v>128</v>
      </c>
      <c r="AU475" s="18" t="s">
        <v>78</v>
      </c>
      <c r="AY475" s="18" t="s">
        <v>126</v>
      </c>
      <c r="BE475" s="176">
        <f>IF(N475="základní",J475,0)</f>
        <v>0</v>
      </c>
      <c r="BF475" s="176">
        <f>IF(N475="snížená",J475,0)</f>
        <v>0</v>
      </c>
      <c r="BG475" s="176">
        <f>IF(N475="zákl. přenesená",J475,0)</f>
        <v>0</v>
      </c>
      <c r="BH475" s="176">
        <f>IF(N475="sníž. přenesená",J475,0)</f>
        <v>0</v>
      </c>
      <c r="BI475" s="176">
        <f>IF(N475="nulová",J475,0)</f>
        <v>0</v>
      </c>
      <c r="BJ475" s="18" t="s">
        <v>22</v>
      </c>
      <c r="BK475" s="176">
        <f>ROUND(I475*H475,2)</f>
        <v>0</v>
      </c>
      <c r="BL475" s="18" t="s">
        <v>592</v>
      </c>
      <c r="BM475" s="18" t="s">
        <v>642</v>
      </c>
    </row>
    <row r="476" spans="2:65" s="1" customFormat="1" ht="28.9" customHeight="1">
      <c r="B476" s="35"/>
      <c r="D476" s="177" t="s">
        <v>135</v>
      </c>
      <c r="F476" s="178" t="s">
        <v>641</v>
      </c>
      <c r="I476" s="179"/>
      <c r="L476" s="35"/>
      <c r="M476" s="64"/>
      <c r="N476" s="36"/>
      <c r="O476" s="36"/>
      <c r="P476" s="36"/>
      <c r="Q476" s="36"/>
      <c r="R476" s="36"/>
      <c r="S476" s="36"/>
      <c r="T476" s="65"/>
      <c r="AT476" s="18" t="s">
        <v>135</v>
      </c>
      <c r="AU476" s="18" t="s">
        <v>78</v>
      </c>
    </row>
    <row r="477" spans="2:65" s="12" customFormat="1" ht="20.45" customHeight="1">
      <c r="B477" s="188"/>
      <c r="D477" s="177" t="s">
        <v>136</v>
      </c>
      <c r="E477" s="197" t="s">
        <v>3</v>
      </c>
      <c r="F477" s="198" t="s">
        <v>643</v>
      </c>
      <c r="H477" s="199">
        <v>7.55</v>
      </c>
      <c r="I477" s="193"/>
      <c r="L477" s="188"/>
      <c r="M477" s="194"/>
      <c r="N477" s="195"/>
      <c r="O477" s="195"/>
      <c r="P477" s="195"/>
      <c r="Q477" s="195"/>
      <c r="R477" s="195"/>
      <c r="S477" s="195"/>
      <c r="T477" s="196"/>
      <c r="AT477" s="197" t="s">
        <v>136</v>
      </c>
      <c r="AU477" s="197" t="s">
        <v>78</v>
      </c>
      <c r="AV477" s="12" t="s">
        <v>78</v>
      </c>
      <c r="AW477" s="12" t="s">
        <v>34</v>
      </c>
      <c r="AX477" s="12" t="s">
        <v>70</v>
      </c>
      <c r="AY477" s="197" t="s">
        <v>126</v>
      </c>
    </row>
    <row r="478" spans="2:65" s="12" customFormat="1" ht="20.45" customHeight="1">
      <c r="B478" s="188"/>
      <c r="D478" s="177" t="s">
        <v>136</v>
      </c>
      <c r="E478" s="197" t="s">
        <v>3</v>
      </c>
      <c r="F478" s="198" t="s">
        <v>644</v>
      </c>
      <c r="H478" s="199">
        <v>9.1</v>
      </c>
      <c r="I478" s="193"/>
      <c r="L478" s="188"/>
      <c r="M478" s="194"/>
      <c r="N478" s="195"/>
      <c r="O478" s="195"/>
      <c r="P478" s="195"/>
      <c r="Q478" s="195"/>
      <c r="R478" s="195"/>
      <c r="S478" s="195"/>
      <c r="T478" s="196"/>
      <c r="AT478" s="197" t="s">
        <v>136</v>
      </c>
      <c r="AU478" s="197" t="s">
        <v>78</v>
      </c>
      <c r="AV478" s="12" t="s">
        <v>78</v>
      </c>
      <c r="AW478" s="12" t="s">
        <v>34</v>
      </c>
      <c r="AX478" s="12" t="s">
        <v>70</v>
      </c>
      <c r="AY478" s="197" t="s">
        <v>126</v>
      </c>
    </row>
    <row r="479" spans="2:65" s="12" customFormat="1" ht="20.45" customHeight="1">
      <c r="B479" s="188"/>
      <c r="D479" s="177" t="s">
        <v>136</v>
      </c>
      <c r="E479" s="197" t="s">
        <v>3</v>
      </c>
      <c r="F479" s="198" t="s">
        <v>645</v>
      </c>
      <c r="H479" s="199">
        <v>8.1999999999999993</v>
      </c>
      <c r="I479" s="193"/>
      <c r="L479" s="188"/>
      <c r="M479" s="194"/>
      <c r="N479" s="195"/>
      <c r="O479" s="195"/>
      <c r="P479" s="195"/>
      <c r="Q479" s="195"/>
      <c r="R479" s="195"/>
      <c r="S479" s="195"/>
      <c r="T479" s="196"/>
      <c r="AT479" s="197" t="s">
        <v>136</v>
      </c>
      <c r="AU479" s="197" t="s">
        <v>78</v>
      </c>
      <c r="AV479" s="12" t="s">
        <v>78</v>
      </c>
      <c r="AW479" s="12" t="s">
        <v>34</v>
      </c>
      <c r="AX479" s="12" t="s">
        <v>70</v>
      </c>
      <c r="AY479" s="197" t="s">
        <v>126</v>
      </c>
    </row>
    <row r="480" spans="2:65" s="12" customFormat="1" ht="20.45" customHeight="1">
      <c r="B480" s="188"/>
      <c r="D480" s="177" t="s">
        <v>136</v>
      </c>
      <c r="E480" s="197" t="s">
        <v>3</v>
      </c>
      <c r="F480" s="198" t="s">
        <v>646</v>
      </c>
      <c r="H480" s="199">
        <v>4.6749999999999998</v>
      </c>
      <c r="I480" s="193"/>
      <c r="L480" s="188"/>
      <c r="M480" s="194"/>
      <c r="N480" s="195"/>
      <c r="O480" s="195"/>
      <c r="P480" s="195"/>
      <c r="Q480" s="195"/>
      <c r="R480" s="195"/>
      <c r="S480" s="195"/>
      <c r="T480" s="196"/>
      <c r="AT480" s="197" t="s">
        <v>136</v>
      </c>
      <c r="AU480" s="197" t="s">
        <v>78</v>
      </c>
      <c r="AV480" s="12" t="s">
        <v>78</v>
      </c>
      <c r="AW480" s="12" t="s">
        <v>34</v>
      </c>
      <c r="AX480" s="12" t="s">
        <v>70</v>
      </c>
      <c r="AY480" s="197" t="s">
        <v>126</v>
      </c>
    </row>
    <row r="481" spans="2:65" s="12" customFormat="1" ht="20.45" customHeight="1">
      <c r="B481" s="188"/>
      <c r="D481" s="177" t="s">
        <v>136</v>
      </c>
      <c r="E481" s="197" t="s">
        <v>3</v>
      </c>
      <c r="F481" s="198" t="s">
        <v>647</v>
      </c>
      <c r="H481" s="199">
        <v>4.8499999999999996</v>
      </c>
      <c r="I481" s="193"/>
      <c r="L481" s="188"/>
      <c r="M481" s="194"/>
      <c r="N481" s="195"/>
      <c r="O481" s="195"/>
      <c r="P481" s="195"/>
      <c r="Q481" s="195"/>
      <c r="R481" s="195"/>
      <c r="S481" s="195"/>
      <c r="T481" s="196"/>
      <c r="AT481" s="197" t="s">
        <v>136</v>
      </c>
      <c r="AU481" s="197" t="s">
        <v>78</v>
      </c>
      <c r="AV481" s="12" t="s">
        <v>78</v>
      </c>
      <c r="AW481" s="12" t="s">
        <v>34</v>
      </c>
      <c r="AX481" s="12" t="s">
        <v>70</v>
      </c>
      <c r="AY481" s="197" t="s">
        <v>126</v>
      </c>
    </row>
    <row r="482" spans="2:65" s="12" customFormat="1" ht="20.45" customHeight="1">
      <c r="B482" s="188"/>
      <c r="D482" s="177" t="s">
        <v>136</v>
      </c>
      <c r="E482" s="197" t="s">
        <v>3</v>
      </c>
      <c r="F482" s="198" t="s">
        <v>648</v>
      </c>
      <c r="H482" s="199">
        <v>2.15</v>
      </c>
      <c r="I482" s="193"/>
      <c r="L482" s="188"/>
      <c r="M482" s="194"/>
      <c r="N482" s="195"/>
      <c r="O482" s="195"/>
      <c r="P482" s="195"/>
      <c r="Q482" s="195"/>
      <c r="R482" s="195"/>
      <c r="S482" s="195"/>
      <c r="T482" s="196"/>
      <c r="AT482" s="197" t="s">
        <v>136</v>
      </c>
      <c r="AU482" s="197" t="s">
        <v>78</v>
      </c>
      <c r="AV482" s="12" t="s">
        <v>78</v>
      </c>
      <c r="AW482" s="12" t="s">
        <v>34</v>
      </c>
      <c r="AX482" s="12" t="s">
        <v>70</v>
      </c>
      <c r="AY482" s="197" t="s">
        <v>126</v>
      </c>
    </row>
    <row r="483" spans="2:65" s="12" customFormat="1" ht="20.45" customHeight="1">
      <c r="B483" s="188"/>
      <c r="D483" s="177" t="s">
        <v>136</v>
      </c>
      <c r="E483" s="197" t="s">
        <v>3</v>
      </c>
      <c r="F483" s="198" t="s">
        <v>649</v>
      </c>
      <c r="H483" s="199">
        <v>2.25</v>
      </c>
      <c r="I483" s="193"/>
      <c r="L483" s="188"/>
      <c r="M483" s="194"/>
      <c r="N483" s="195"/>
      <c r="O483" s="195"/>
      <c r="P483" s="195"/>
      <c r="Q483" s="195"/>
      <c r="R483" s="195"/>
      <c r="S483" s="195"/>
      <c r="T483" s="196"/>
      <c r="AT483" s="197" t="s">
        <v>136</v>
      </c>
      <c r="AU483" s="197" t="s">
        <v>78</v>
      </c>
      <c r="AV483" s="12" t="s">
        <v>78</v>
      </c>
      <c r="AW483" s="12" t="s">
        <v>34</v>
      </c>
      <c r="AX483" s="12" t="s">
        <v>70</v>
      </c>
      <c r="AY483" s="197" t="s">
        <v>126</v>
      </c>
    </row>
    <row r="484" spans="2:65" s="14" customFormat="1" ht="20.45" customHeight="1">
      <c r="B484" s="224"/>
      <c r="D484" s="177" t="s">
        <v>136</v>
      </c>
      <c r="E484" s="225" t="s">
        <v>3</v>
      </c>
      <c r="F484" s="226" t="s">
        <v>650</v>
      </c>
      <c r="H484" s="227">
        <v>38.774999999999999</v>
      </c>
      <c r="I484" s="228"/>
      <c r="L484" s="224"/>
      <c r="M484" s="229"/>
      <c r="N484" s="230"/>
      <c r="O484" s="230"/>
      <c r="P484" s="230"/>
      <c r="Q484" s="230"/>
      <c r="R484" s="230"/>
      <c r="S484" s="230"/>
      <c r="T484" s="231"/>
      <c r="AT484" s="225" t="s">
        <v>136</v>
      </c>
      <c r="AU484" s="225" t="s">
        <v>78</v>
      </c>
      <c r="AV484" s="14" t="s">
        <v>144</v>
      </c>
      <c r="AW484" s="14" t="s">
        <v>34</v>
      </c>
      <c r="AX484" s="14" t="s">
        <v>70</v>
      </c>
      <c r="AY484" s="225" t="s">
        <v>126</v>
      </c>
    </row>
    <row r="485" spans="2:65" s="12" customFormat="1" ht="20.45" customHeight="1">
      <c r="B485" s="188"/>
      <c r="D485" s="177" t="s">
        <v>136</v>
      </c>
      <c r="E485" s="197" t="s">
        <v>3</v>
      </c>
      <c r="F485" s="198" t="s">
        <v>651</v>
      </c>
      <c r="H485" s="199">
        <v>19.07</v>
      </c>
      <c r="I485" s="193"/>
      <c r="L485" s="188"/>
      <c r="M485" s="194"/>
      <c r="N485" s="195"/>
      <c r="O485" s="195"/>
      <c r="P485" s="195"/>
      <c r="Q485" s="195"/>
      <c r="R485" s="195"/>
      <c r="S485" s="195"/>
      <c r="T485" s="196"/>
      <c r="AT485" s="197" t="s">
        <v>136</v>
      </c>
      <c r="AU485" s="197" t="s">
        <v>78</v>
      </c>
      <c r="AV485" s="12" t="s">
        <v>78</v>
      </c>
      <c r="AW485" s="12" t="s">
        <v>34</v>
      </c>
      <c r="AX485" s="12" t="s">
        <v>70</v>
      </c>
      <c r="AY485" s="197" t="s">
        <v>126</v>
      </c>
    </row>
    <row r="486" spans="2:65" s="13" customFormat="1" ht="20.45" customHeight="1">
      <c r="B486" s="200"/>
      <c r="D486" s="189" t="s">
        <v>136</v>
      </c>
      <c r="E486" s="201" t="s">
        <v>3</v>
      </c>
      <c r="F486" s="202" t="s">
        <v>153</v>
      </c>
      <c r="H486" s="203">
        <v>57.844999999999999</v>
      </c>
      <c r="I486" s="204"/>
      <c r="L486" s="200"/>
      <c r="M486" s="205"/>
      <c r="N486" s="206"/>
      <c r="O486" s="206"/>
      <c r="P486" s="206"/>
      <c r="Q486" s="206"/>
      <c r="R486" s="206"/>
      <c r="S486" s="206"/>
      <c r="T486" s="207"/>
      <c r="AT486" s="208" t="s">
        <v>136</v>
      </c>
      <c r="AU486" s="208" t="s">
        <v>78</v>
      </c>
      <c r="AV486" s="13" t="s">
        <v>133</v>
      </c>
      <c r="AW486" s="13" t="s">
        <v>34</v>
      </c>
      <c r="AX486" s="13" t="s">
        <v>22</v>
      </c>
      <c r="AY486" s="208" t="s">
        <v>126</v>
      </c>
    </row>
    <row r="487" spans="2:65" s="1" customFormat="1" ht="20.45" customHeight="1">
      <c r="B487" s="164"/>
      <c r="C487" s="213" t="s">
        <v>652</v>
      </c>
      <c r="D487" s="213" t="s">
        <v>293</v>
      </c>
      <c r="E487" s="214" t="s">
        <v>653</v>
      </c>
      <c r="F487" s="215" t="s">
        <v>654</v>
      </c>
      <c r="G487" s="216" t="s">
        <v>189</v>
      </c>
      <c r="H487" s="217">
        <v>39.551000000000002</v>
      </c>
      <c r="I487" s="218"/>
      <c r="J487" s="219">
        <f>ROUND(I487*H487,2)</f>
        <v>0</v>
      </c>
      <c r="K487" s="215" t="s">
        <v>132</v>
      </c>
      <c r="L487" s="220"/>
      <c r="M487" s="221" t="s">
        <v>3</v>
      </c>
      <c r="N487" s="222" t="s">
        <v>41</v>
      </c>
      <c r="O487" s="36"/>
      <c r="P487" s="174">
        <f>O487*H487</f>
        <v>0</v>
      </c>
      <c r="Q487" s="174">
        <v>1.25E-3</v>
      </c>
      <c r="R487" s="174">
        <f>Q487*H487</f>
        <v>4.9438750000000004E-2</v>
      </c>
      <c r="S487" s="174">
        <v>0</v>
      </c>
      <c r="T487" s="175">
        <f>S487*H487</f>
        <v>0</v>
      </c>
      <c r="AR487" s="18" t="s">
        <v>310</v>
      </c>
      <c r="AT487" s="18" t="s">
        <v>293</v>
      </c>
      <c r="AU487" s="18" t="s">
        <v>78</v>
      </c>
      <c r="AY487" s="18" t="s">
        <v>126</v>
      </c>
      <c r="BE487" s="176">
        <f>IF(N487="základní",J487,0)</f>
        <v>0</v>
      </c>
      <c r="BF487" s="176">
        <f>IF(N487="snížená",J487,0)</f>
        <v>0</v>
      </c>
      <c r="BG487" s="176">
        <f>IF(N487="zákl. přenesená",J487,0)</f>
        <v>0</v>
      </c>
      <c r="BH487" s="176">
        <f>IF(N487="sníž. přenesená",J487,0)</f>
        <v>0</v>
      </c>
      <c r="BI487" s="176">
        <f>IF(N487="nulová",J487,0)</f>
        <v>0</v>
      </c>
      <c r="BJ487" s="18" t="s">
        <v>22</v>
      </c>
      <c r="BK487" s="176">
        <f>ROUND(I487*H487,2)</f>
        <v>0</v>
      </c>
      <c r="BL487" s="18" t="s">
        <v>592</v>
      </c>
      <c r="BM487" s="18" t="s">
        <v>655</v>
      </c>
    </row>
    <row r="488" spans="2:65" s="1" customFormat="1" ht="20.45" customHeight="1">
      <c r="B488" s="35"/>
      <c r="D488" s="177" t="s">
        <v>135</v>
      </c>
      <c r="F488" s="178" t="s">
        <v>654</v>
      </c>
      <c r="I488" s="179"/>
      <c r="L488" s="35"/>
      <c r="M488" s="64"/>
      <c r="N488" s="36"/>
      <c r="O488" s="36"/>
      <c r="P488" s="36"/>
      <c r="Q488" s="36"/>
      <c r="R488" s="36"/>
      <c r="S488" s="36"/>
      <c r="T488" s="65"/>
      <c r="AT488" s="18" t="s">
        <v>135</v>
      </c>
      <c r="AU488" s="18" t="s">
        <v>78</v>
      </c>
    </row>
    <row r="489" spans="2:65" s="1" customFormat="1" ht="28.9" customHeight="1">
      <c r="B489" s="35"/>
      <c r="D489" s="177" t="s">
        <v>599</v>
      </c>
      <c r="F489" s="223" t="s">
        <v>656</v>
      </c>
      <c r="I489" s="179"/>
      <c r="L489" s="35"/>
      <c r="M489" s="64"/>
      <c r="N489" s="36"/>
      <c r="O489" s="36"/>
      <c r="P489" s="36"/>
      <c r="Q489" s="36"/>
      <c r="R489" s="36"/>
      <c r="S489" s="36"/>
      <c r="T489" s="65"/>
      <c r="AT489" s="18" t="s">
        <v>599</v>
      </c>
      <c r="AU489" s="18" t="s">
        <v>78</v>
      </c>
    </row>
    <row r="490" spans="2:65" s="12" customFormat="1" ht="20.45" customHeight="1">
      <c r="B490" s="188"/>
      <c r="D490" s="177" t="s">
        <v>136</v>
      </c>
      <c r="E490" s="197" t="s">
        <v>3</v>
      </c>
      <c r="F490" s="198" t="s">
        <v>657</v>
      </c>
      <c r="H490" s="199">
        <v>38.774999999999999</v>
      </c>
      <c r="I490" s="193"/>
      <c r="L490" s="188"/>
      <c r="M490" s="194"/>
      <c r="N490" s="195"/>
      <c r="O490" s="195"/>
      <c r="P490" s="195"/>
      <c r="Q490" s="195"/>
      <c r="R490" s="195"/>
      <c r="S490" s="195"/>
      <c r="T490" s="196"/>
      <c r="AT490" s="197" t="s">
        <v>136</v>
      </c>
      <c r="AU490" s="197" t="s">
        <v>78</v>
      </c>
      <c r="AV490" s="12" t="s">
        <v>78</v>
      </c>
      <c r="AW490" s="12" t="s">
        <v>34</v>
      </c>
      <c r="AX490" s="12" t="s">
        <v>22</v>
      </c>
      <c r="AY490" s="197" t="s">
        <v>126</v>
      </c>
    </row>
    <row r="491" spans="2:65" s="12" customFormat="1" ht="20.45" customHeight="1">
      <c r="B491" s="188"/>
      <c r="D491" s="189" t="s">
        <v>136</v>
      </c>
      <c r="F491" s="191" t="s">
        <v>658</v>
      </c>
      <c r="H491" s="192">
        <v>39.551000000000002</v>
      </c>
      <c r="I491" s="193"/>
      <c r="L491" s="188"/>
      <c r="M491" s="194"/>
      <c r="N491" s="195"/>
      <c r="O491" s="195"/>
      <c r="P491" s="195"/>
      <c r="Q491" s="195"/>
      <c r="R491" s="195"/>
      <c r="S491" s="195"/>
      <c r="T491" s="196"/>
      <c r="AT491" s="197" t="s">
        <v>136</v>
      </c>
      <c r="AU491" s="197" t="s">
        <v>78</v>
      </c>
      <c r="AV491" s="12" t="s">
        <v>78</v>
      </c>
      <c r="AW491" s="12" t="s">
        <v>4</v>
      </c>
      <c r="AX491" s="12" t="s">
        <v>22</v>
      </c>
      <c r="AY491" s="197" t="s">
        <v>126</v>
      </c>
    </row>
    <row r="492" spans="2:65" s="1" customFormat="1" ht="28.9" customHeight="1">
      <c r="B492" s="164"/>
      <c r="C492" s="213" t="s">
        <v>659</v>
      </c>
      <c r="D492" s="213" t="s">
        <v>293</v>
      </c>
      <c r="E492" s="214" t="s">
        <v>660</v>
      </c>
      <c r="F492" s="215" t="s">
        <v>661</v>
      </c>
      <c r="G492" s="216" t="s">
        <v>189</v>
      </c>
      <c r="H492" s="217">
        <v>19.451000000000001</v>
      </c>
      <c r="I492" s="218"/>
      <c r="J492" s="219">
        <f>ROUND(I492*H492,2)</f>
        <v>0</v>
      </c>
      <c r="K492" s="215" t="s">
        <v>132</v>
      </c>
      <c r="L492" s="220"/>
      <c r="M492" s="221" t="s">
        <v>3</v>
      </c>
      <c r="N492" s="222" t="s">
        <v>41</v>
      </c>
      <c r="O492" s="36"/>
      <c r="P492" s="174">
        <f>O492*H492</f>
        <v>0</v>
      </c>
      <c r="Q492" s="174">
        <v>1.75E-3</v>
      </c>
      <c r="R492" s="174">
        <f>Q492*H492</f>
        <v>3.403925E-2</v>
      </c>
      <c r="S492" s="174">
        <v>0</v>
      </c>
      <c r="T492" s="175">
        <f>S492*H492</f>
        <v>0</v>
      </c>
      <c r="AR492" s="18" t="s">
        <v>310</v>
      </c>
      <c r="AT492" s="18" t="s">
        <v>293</v>
      </c>
      <c r="AU492" s="18" t="s">
        <v>78</v>
      </c>
      <c r="AY492" s="18" t="s">
        <v>126</v>
      </c>
      <c r="BE492" s="176">
        <f>IF(N492="základní",J492,0)</f>
        <v>0</v>
      </c>
      <c r="BF492" s="176">
        <f>IF(N492="snížená",J492,0)</f>
        <v>0</v>
      </c>
      <c r="BG492" s="176">
        <f>IF(N492="zákl. přenesená",J492,0)</f>
        <v>0</v>
      </c>
      <c r="BH492" s="176">
        <f>IF(N492="sníž. přenesená",J492,0)</f>
        <v>0</v>
      </c>
      <c r="BI492" s="176">
        <f>IF(N492="nulová",J492,0)</f>
        <v>0</v>
      </c>
      <c r="BJ492" s="18" t="s">
        <v>22</v>
      </c>
      <c r="BK492" s="176">
        <f>ROUND(I492*H492,2)</f>
        <v>0</v>
      </c>
      <c r="BL492" s="18" t="s">
        <v>592</v>
      </c>
      <c r="BM492" s="18" t="s">
        <v>662</v>
      </c>
    </row>
    <row r="493" spans="2:65" s="1" customFormat="1" ht="28.9" customHeight="1">
      <c r="B493" s="35"/>
      <c r="D493" s="177" t="s">
        <v>135</v>
      </c>
      <c r="F493" s="178" t="s">
        <v>661</v>
      </c>
      <c r="I493" s="179"/>
      <c r="L493" s="35"/>
      <c r="M493" s="64"/>
      <c r="N493" s="36"/>
      <c r="O493" s="36"/>
      <c r="P493" s="36"/>
      <c r="Q493" s="36"/>
      <c r="R493" s="36"/>
      <c r="S493" s="36"/>
      <c r="T493" s="65"/>
      <c r="AT493" s="18" t="s">
        <v>135</v>
      </c>
      <c r="AU493" s="18" t="s">
        <v>78</v>
      </c>
    </row>
    <row r="494" spans="2:65" s="1" customFormat="1" ht="28.9" customHeight="1">
      <c r="B494" s="35"/>
      <c r="D494" s="177" t="s">
        <v>599</v>
      </c>
      <c r="F494" s="223" t="s">
        <v>629</v>
      </c>
      <c r="I494" s="179"/>
      <c r="L494" s="35"/>
      <c r="M494" s="64"/>
      <c r="N494" s="36"/>
      <c r="O494" s="36"/>
      <c r="P494" s="36"/>
      <c r="Q494" s="36"/>
      <c r="R494" s="36"/>
      <c r="S494" s="36"/>
      <c r="T494" s="65"/>
      <c r="AT494" s="18" t="s">
        <v>599</v>
      </c>
      <c r="AU494" s="18" t="s">
        <v>78</v>
      </c>
    </row>
    <row r="495" spans="2:65" s="12" customFormat="1" ht="20.45" customHeight="1">
      <c r="B495" s="188"/>
      <c r="D495" s="177" t="s">
        <v>136</v>
      </c>
      <c r="E495" s="197" t="s">
        <v>3</v>
      </c>
      <c r="F495" s="198" t="s">
        <v>663</v>
      </c>
      <c r="H495" s="199">
        <v>19.07</v>
      </c>
      <c r="I495" s="193"/>
      <c r="L495" s="188"/>
      <c r="M495" s="194"/>
      <c r="N495" s="195"/>
      <c r="O495" s="195"/>
      <c r="P495" s="195"/>
      <c r="Q495" s="195"/>
      <c r="R495" s="195"/>
      <c r="S495" s="195"/>
      <c r="T495" s="196"/>
      <c r="AT495" s="197" t="s">
        <v>136</v>
      </c>
      <c r="AU495" s="197" t="s">
        <v>78</v>
      </c>
      <c r="AV495" s="12" t="s">
        <v>78</v>
      </c>
      <c r="AW495" s="12" t="s">
        <v>34</v>
      </c>
      <c r="AX495" s="12" t="s">
        <v>22</v>
      </c>
      <c r="AY495" s="197" t="s">
        <v>126</v>
      </c>
    </row>
    <row r="496" spans="2:65" s="12" customFormat="1" ht="20.45" customHeight="1">
      <c r="B496" s="188"/>
      <c r="D496" s="189" t="s">
        <v>136</v>
      </c>
      <c r="F496" s="191" t="s">
        <v>664</v>
      </c>
      <c r="H496" s="192">
        <v>19.451000000000001</v>
      </c>
      <c r="I496" s="193"/>
      <c r="L496" s="188"/>
      <c r="M496" s="194"/>
      <c r="N496" s="195"/>
      <c r="O496" s="195"/>
      <c r="P496" s="195"/>
      <c r="Q496" s="195"/>
      <c r="R496" s="195"/>
      <c r="S496" s="195"/>
      <c r="T496" s="196"/>
      <c r="AT496" s="197" t="s">
        <v>136</v>
      </c>
      <c r="AU496" s="197" t="s">
        <v>78</v>
      </c>
      <c r="AV496" s="12" t="s">
        <v>78</v>
      </c>
      <c r="AW496" s="12" t="s">
        <v>4</v>
      </c>
      <c r="AX496" s="12" t="s">
        <v>22</v>
      </c>
      <c r="AY496" s="197" t="s">
        <v>126</v>
      </c>
    </row>
    <row r="497" spans="2:65" s="1" customFormat="1" ht="20.45" customHeight="1">
      <c r="B497" s="164"/>
      <c r="C497" s="165" t="s">
        <v>665</v>
      </c>
      <c r="D497" s="165" t="s">
        <v>128</v>
      </c>
      <c r="E497" s="166" t="s">
        <v>666</v>
      </c>
      <c r="F497" s="167" t="s">
        <v>667</v>
      </c>
      <c r="G497" s="168" t="s">
        <v>200</v>
      </c>
      <c r="H497" s="169">
        <v>0.57799999999999996</v>
      </c>
      <c r="I497" s="170"/>
      <c r="J497" s="171">
        <f>ROUND(I497*H497,2)</f>
        <v>0</v>
      </c>
      <c r="K497" s="167" t="s">
        <v>132</v>
      </c>
      <c r="L497" s="35"/>
      <c r="M497" s="172" t="s">
        <v>3</v>
      </c>
      <c r="N497" s="173" t="s">
        <v>41</v>
      </c>
      <c r="O497" s="36"/>
      <c r="P497" s="174">
        <f>O497*H497</f>
        <v>0</v>
      </c>
      <c r="Q497" s="174">
        <v>0</v>
      </c>
      <c r="R497" s="174">
        <f>Q497*H497</f>
        <v>0</v>
      </c>
      <c r="S497" s="174">
        <v>0</v>
      </c>
      <c r="T497" s="175">
        <f>S497*H497</f>
        <v>0</v>
      </c>
      <c r="AR497" s="18" t="s">
        <v>592</v>
      </c>
      <c r="AT497" s="18" t="s">
        <v>128</v>
      </c>
      <c r="AU497" s="18" t="s">
        <v>78</v>
      </c>
      <c r="AY497" s="18" t="s">
        <v>126</v>
      </c>
      <c r="BE497" s="176">
        <f>IF(N497="základní",J497,0)</f>
        <v>0</v>
      </c>
      <c r="BF497" s="176">
        <f>IF(N497="snížená",J497,0)</f>
        <v>0</v>
      </c>
      <c r="BG497" s="176">
        <f>IF(N497="zákl. přenesená",J497,0)</f>
        <v>0</v>
      </c>
      <c r="BH497" s="176">
        <f>IF(N497="sníž. přenesená",J497,0)</f>
        <v>0</v>
      </c>
      <c r="BI497" s="176">
        <f>IF(N497="nulová",J497,0)</f>
        <v>0</v>
      </c>
      <c r="BJ497" s="18" t="s">
        <v>22</v>
      </c>
      <c r="BK497" s="176">
        <f>ROUND(I497*H497,2)</f>
        <v>0</v>
      </c>
      <c r="BL497" s="18" t="s">
        <v>592</v>
      </c>
      <c r="BM497" s="18" t="s">
        <v>668</v>
      </c>
    </row>
    <row r="498" spans="2:65" s="1" customFormat="1" ht="20.45" customHeight="1">
      <c r="B498" s="35"/>
      <c r="D498" s="177" t="s">
        <v>135</v>
      </c>
      <c r="F498" s="178" t="s">
        <v>667</v>
      </c>
      <c r="I498" s="179"/>
      <c r="L498" s="35"/>
      <c r="M498" s="64"/>
      <c r="N498" s="36"/>
      <c r="O498" s="36"/>
      <c r="P498" s="36"/>
      <c r="Q498" s="36"/>
      <c r="R498" s="36"/>
      <c r="S498" s="36"/>
      <c r="T498" s="65"/>
      <c r="AT498" s="18" t="s">
        <v>135</v>
      </c>
      <c r="AU498" s="18" t="s">
        <v>78</v>
      </c>
    </row>
    <row r="499" spans="2:65" s="10" customFormat="1" ht="29.85" customHeight="1">
      <c r="B499" s="150"/>
      <c r="D499" s="161" t="s">
        <v>69</v>
      </c>
      <c r="E499" s="162" t="s">
        <v>669</v>
      </c>
      <c r="F499" s="162" t="s">
        <v>670</v>
      </c>
      <c r="I499" s="153"/>
      <c r="J499" s="163">
        <f>BK499</f>
        <v>0</v>
      </c>
      <c r="L499" s="150"/>
      <c r="M499" s="155"/>
      <c r="N499" s="156"/>
      <c r="O499" s="156"/>
      <c r="P499" s="157">
        <f>SUM(P500:P541)</f>
        <v>0</v>
      </c>
      <c r="Q499" s="156"/>
      <c r="R499" s="157">
        <f>SUM(R500:R541)</f>
        <v>6.9391294200000013</v>
      </c>
      <c r="S499" s="156"/>
      <c r="T499" s="158">
        <f>SUM(T500:T541)</f>
        <v>0</v>
      </c>
      <c r="AR499" s="151" t="s">
        <v>78</v>
      </c>
      <c r="AT499" s="159" t="s">
        <v>69</v>
      </c>
      <c r="AU499" s="159" t="s">
        <v>22</v>
      </c>
      <c r="AY499" s="151" t="s">
        <v>126</v>
      </c>
      <c r="BK499" s="160">
        <f>SUM(BK500:BK541)</f>
        <v>0</v>
      </c>
    </row>
    <row r="500" spans="2:65" s="1" customFormat="1" ht="28.9" customHeight="1">
      <c r="B500" s="164"/>
      <c r="C500" s="165" t="s">
        <v>671</v>
      </c>
      <c r="D500" s="165" t="s">
        <v>128</v>
      </c>
      <c r="E500" s="166" t="s">
        <v>672</v>
      </c>
      <c r="F500" s="167" t="s">
        <v>673</v>
      </c>
      <c r="G500" s="168" t="s">
        <v>131</v>
      </c>
      <c r="H500" s="169">
        <v>11.042</v>
      </c>
      <c r="I500" s="170"/>
      <c r="J500" s="171">
        <f>ROUND(I500*H500,2)</f>
        <v>0</v>
      </c>
      <c r="K500" s="167" t="s">
        <v>132</v>
      </c>
      <c r="L500" s="35"/>
      <c r="M500" s="172" t="s">
        <v>3</v>
      </c>
      <c r="N500" s="173" t="s">
        <v>41</v>
      </c>
      <c r="O500" s="36"/>
      <c r="P500" s="174">
        <f>O500*H500</f>
        <v>0</v>
      </c>
      <c r="Q500" s="174">
        <v>1.89E-3</v>
      </c>
      <c r="R500" s="174">
        <f>Q500*H500</f>
        <v>2.086938E-2</v>
      </c>
      <c r="S500" s="174">
        <v>0</v>
      </c>
      <c r="T500" s="175">
        <f>S500*H500</f>
        <v>0</v>
      </c>
      <c r="AR500" s="18" t="s">
        <v>592</v>
      </c>
      <c r="AT500" s="18" t="s">
        <v>128</v>
      </c>
      <c r="AU500" s="18" t="s">
        <v>78</v>
      </c>
      <c r="AY500" s="18" t="s">
        <v>126</v>
      </c>
      <c r="BE500" s="176">
        <f>IF(N500="základní",J500,0)</f>
        <v>0</v>
      </c>
      <c r="BF500" s="176">
        <f>IF(N500="snížená",J500,0)</f>
        <v>0</v>
      </c>
      <c r="BG500" s="176">
        <f>IF(N500="zákl. přenesená",J500,0)</f>
        <v>0</v>
      </c>
      <c r="BH500" s="176">
        <f>IF(N500="sníž. přenesená",J500,0)</f>
        <v>0</v>
      </c>
      <c r="BI500" s="176">
        <f>IF(N500="nulová",J500,0)</f>
        <v>0</v>
      </c>
      <c r="BJ500" s="18" t="s">
        <v>22</v>
      </c>
      <c r="BK500" s="176">
        <f>ROUND(I500*H500,2)</f>
        <v>0</v>
      </c>
      <c r="BL500" s="18" t="s">
        <v>592</v>
      </c>
      <c r="BM500" s="18" t="s">
        <v>674</v>
      </c>
    </row>
    <row r="501" spans="2:65" s="1" customFormat="1" ht="28.9" customHeight="1">
      <c r="B501" s="35"/>
      <c r="D501" s="189" t="s">
        <v>135</v>
      </c>
      <c r="F501" s="212" t="s">
        <v>673</v>
      </c>
      <c r="I501" s="179"/>
      <c r="L501" s="35"/>
      <c r="M501" s="64"/>
      <c r="N501" s="36"/>
      <c r="O501" s="36"/>
      <c r="P501" s="36"/>
      <c r="Q501" s="36"/>
      <c r="R501" s="36"/>
      <c r="S501" s="36"/>
      <c r="T501" s="65"/>
      <c r="AT501" s="18" t="s">
        <v>135</v>
      </c>
      <c r="AU501" s="18" t="s">
        <v>78</v>
      </c>
    </row>
    <row r="502" spans="2:65" s="1" customFormat="1" ht="28.9" customHeight="1">
      <c r="B502" s="164"/>
      <c r="C502" s="165" t="s">
        <v>675</v>
      </c>
      <c r="D502" s="165" t="s">
        <v>128</v>
      </c>
      <c r="E502" s="166" t="s">
        <v>676</v>
      </c>
      <c r="F502" s="167" t="s">
        <v>677</v>
      </c>
      <c r="G502" s="168" t="s">
        <v>262</v>
      </c>
      <c r="H502" s="169">
        <v>423.28</v>
      </c>
      <c r="I502" s="170"/>
      <c r="J502" s="171">
        <f>ROUND(I502*H502,2)</f>
        <v>0</v>
      </c>
      <c r="K502" s="167" t="s">
        <v>132</v>
      </c>
      <c r="L502" s="35"/>
      <c r="M502" s="172" t="s">
        <v>3</v>
      </c>
      <c r="N502" s="173" t="s">
        <v>41</v>
      </c>
      <c r="O502" s="36"/>
      <c r="P502" s="174">
        <f>O502*H502</f>
        <v>0</v>
      </c>
      <c r="Q502" s="174">
        <v>0</v>
      </c>
      <c r="R502" s="174">
        <f>Q502*H502</f>
        <v>0</v>
      </c>
      <c r="S502" s="174">
        <v>0</v>
      </c>
      <c r="T502" s="175">
        <f>S502*H502</f>
        <v>0</v>
      </c>
      <c r="AR502" s="18" t="s">
        <v>592</v>
      </c>
      <c r="AT502" s="18" t="s">
        <v>128</v>
      </c>
      <c r="AU502" s="18" t="s">
        <v>78</v>
      </c>
      <c r="AY502" s="18" t="s">
        <v>126</v>
      </c>
      <c r="BE502" s="176">
        <f>IF(N502="základní",J502,0)</f>
        <v>0</v>
      </c>
      <c r="BF502" s="176">
        <f>IF(N502="snížená",J502,0)</f>
        <v>0</v>
      </c>
      <c r="BG502" s="176">
        <f>IF(N502="zákl. přenesená",J502,0)</f>
        <v>0</v>
      </c>
      <c r="BH502" s="176">
        <f>IF(N502="sníž. přenesená",J502,0)</f>
        <v>0</v>
      </c>
      <c r="BI502" s="176">
        <f>IF(N502="nulová",J502,0)</f>
        <v>0</v>
      </c>
      <c r="BJ502" s="18" t="s">
        <v>22</v>
      </c>
      <c r="BK502" s="176">
        <f>ROUND(I502*H502,2)</f>
        <v>0</v>
      </c>
      <c r="BL502" s="18" t="s">
        <v>592</v>
      </c>
      <c r="BM502" s="18" t="s">
        <v>678</v>
      </c>
    </row>
    <row r="503" spans="2:65" s="1" customFormat="1" ht="28.9" customHeight="1">
      <c r="B503" s="35"/>
      <c r="D503" s="177" t="s">
        <v>135</v>
      </c>
      <c r="F503" s="178" t="s">
        <v>677</v>
      </c>
      <c r="I503" s="179"/>
      <c r="L503" s="35"/>
      <c r="M503" s="64"/>
      <c r="N503" s="36"/>
      <c r="O503" s="36"/>
      <c r="P503" s="36"/>
      <c r="Q503" s="36"/>
      <c r="R503" s="36"/>
      <c r="S503" s="36"/>
      <c r="T503" s="65"/>
      <c r="AT503" s="18" t="s">
        <v>135</v>
      </c>
      <c r="AU503" s="18" t="s">
        <v>78</v>
      </c>
    </row>
    <row r="504" spans="2:65" s="12" customFormat="1" ht="20.45" customHeight="1">
      <c r="B504" s="188"/>
      <c r="D504" s="177" t="s">
        <v>136</v>
      </c>
      <c r="E504" s="197" t="s">
        <v>3</v>
      </c>
      <c r="F504" s="198" t="s">
        <v>679</v>
      </c>
      <c r="H504" s="199">
        <v>29</v>
      </c>
      <c r="I504" s="193"/>
      <c r="L504" s="188"/>
      <c r="M504" s="194"/>
      <c r="N504" s="195"/>
      <c r="O504" s="195"/>
      <c r="P504" s="195"/>
      <c r="Q504" s="195"/>
      <c r="R504" s="195"/>
      <c r="S504" s="195"/>
      <c r="T504" s="196"/>
      <c r="AT504" s="197" t="s">
        <v>136</v>
      </c>
      <c r="AU504" s="197" t="s">
        <v>78</v>
      </c>
      <c r="AV504" s="12" t="s">
        <v>78</v>
      </c>
      <c r="AW504" s="12" t="s">
        <v>34</v>
      </c>
      <c r="AX504" s="12" t="s">
        <v>70</v>
      </c>
      <c r="AY504" s="197" t="s">
        <v>126</v>
      </c>
    </row>
    <row r="505" spans="2:65" s="12" customFormat="1" ht="20.45" customHeight="1">
      <c r="B505" s="188"/>
      <c r="D505" s="177" t="s">
        <v>136</v>
      </c>
      <c r="E505" s="197" t="s">
        <v>3</v>
      </c>
      <c r="F505" s="198" t="s">
        <v>680</v>
      </c>
      <c r="H505" s="199">
        <v>32.08</v>
      </c>
      <c r="I505" s="193"/>
      <c r="L505" s="188"/>
      <c r="M505" s="194"/>
      <c r="N505" s="195"/>
      <c r="O505" s="195"/>
      <c r="P505" s="195"/>
      <c r="Q505" s="195"/>
      <c r="R505" s="195"/>
      <c r="S505" s="195"/>
      <c r="T505" s="196"/>
      <c r="AT505" s="197" t="s">
        <v>136</v>
      </c>
      <c r="AU505" s="197" t="s">
        <v>78</v>
      </c>
      <c r="AV505" s="12" t="s">
        <v>78</v>
      </c>
      <c r="AW505" s="12" t="s">
        <v>34</v>
      </c>
      <c r="AX505" s="12" t="s">
        <v>70</v>
      </c>
      <c r="AY505" s="197" t="s">
        <v>126</v>
      </c>
    </row>
    <row r="506" spans="2:65" s="12" customFormat="1" ht="20.45" customHeight="1">
      <c r="B506" s="188"/>
      <c r="D506" s="177" t="s">
        <v>136</v>
      </c>
      <c r="E506" s="197" t="s">
        <v>3</v>
      </c>
      <c r="F506" s="198" t="s">
        <v>681</v>
      </c>
      <c r="H506" s="199">
        <v>227.8</v>
      </c>
      <c r="I506" s="193"/>
      <c r="L506" s="188"/>
      <c r="M506" s="194"/>
      <c r="N506" s="195"/>
      <c r="O506" s="195"/>
      <c r="P506" s="195"/>
      <c r="Q506" s="195"/>
      <c r="R506" s="195"/>
      <c r="S506" s="195"/>
      <c r="T506" s="196"/>
      <c r="AT506" s="197" t="s">
        <v>136</v>
      </c>
      <c r="AU506" s="197" t="s">
        <v>78</v>
      </c>
      <c r="AV506" s="12" t="s">
        <v>78</v>
      </c>
      <c r="AW506" s="12" t="s">
        <v>34</v>
      </c>
      <c r="AX506" s="12" t="s">
        <v>70</v>
      </c>
      <c r="AY506" s="197" t="s">
        <v>126</v>
      </c>
    </row>
    <row r="507" spans="2:65" s="12" customFormat="1" ht="20.45" customHeight="1">
      <c r="B507" s="188"/>
      <c r="D507" s="177" t="s">
        <v>136</v>
      </c>
      <c r="E507" s="197" t="s">
        <v>3</v>
      </c>
      <c r="F507" s="198" t="s">
        <v>682</v>
      </c>
      <c r="H507" s="199">
        <v>134.4</v>
      </c>
      <c r="I507" s="193"/>
      <c r="L507" s="188"/>
      <c r="M507" s="194"/>
      <c r="N507" s="195"/>
      <c r="O507" s="195"/>
      <c r="P507" s="195"/>
      <c r="Q507" s="195"/>
      <c r="R507" s="195"/>
      <c r="S507" s="195"/>
      <c r="T507" s="196"/>
      <c r="AT507" s="197" t="s">
        <v>136</v>
      </c>
      <c r="AU507" s="197" t="s">
        <v>78</v>
      </c>
      <c r="AV507" s="12" t="s">
        <v>78</v>
      </c>
      <c r="AW507" s="12" t="s">
        <v>34</v>
      </c>
      <c r="AX507" s="12" t="s">
        <v>70</v>
      </c>
      <c r="AY507" s="197" t="s">
        <v>126</v>
      </c>
    </row>
    <row r="508" spans="2:65" s="13" customFormat="1" ht="20.45" customHeight="1">
      <c r="B508" s="200"/>
      <c r="D508" s="189" t="s">
        <v>136</v>
      </c>
      <c r="E508" s="201" t="s">
        <v>3</v>
      </c>
      <c r="F508" s="202" t="s">
        <v>153</v>
      </c>
      <c r="H508" s="203">
        <v>423.28</v>
      </c>
      <c r="I508" s="204"/>
      <c r="L508" s="200"/>
      <c r="M508" s="205"/>
      <c r="N508" s="206"/>
      <c r="O508" s="206"/>
      <c r="P508" s="206"/>
      <c r="Q508" s="206"/>
      <c r="R508" s="206"/>
      <c r="S508" s="206"/>
      <c r="T508" s="207"/>
      <c r="AT508" s="208" t="s">
        <v>136</v>
      </c>
      <c r="AU508" s="208" t="s">
        <v>78</v>
      </c>
      <c r="AV508" s="13" t="s">
        <v>133</v>
      </c>
      <c r="AW508" s="13" t="s">
        <v>34</v>
      </c>
      <c r="AX508" s="13" t="s">
        <v>22</v>
      </c>
      <c r="AY508" s="208" t="s">
        <v>126</v>
      </c>
    </row>
    <row r="509" spans="2:65" s="1" customFormat="1" ht="28.9" customHeight="1">
      <c r="B509" s="164"/>
      <c r="C509" s="165" t="s">
        <v>683</v>
      </c>
      <c r="D509" s="165" t="s">
        <v>128</v>
      </c>
      <c r="E509" s="166" t="s">
        <v>684</v>
      </c>
      <c r="F509" s="167" t="s">
        <v>685</v>
      </c>
      <c r="G509" s="168" t="s">
        <v>262</v>
      </c>
      <c r="H509" s="169">
        <v>29</v>
      </c>
      <c r="I509" s="170"/>
      <c r="J509" s="171">
        <f>ROUND(I509*H509,2)</f>
        <v>0</v>
      </c>
      <c r="K509" s="167" t="s">
        <v>132</v>
      </c>
      <c r="L509" s="35"/>
      <c r="M509" s="172" t="s">
        <v>3</v>
      </c>
      <c r="N509" s="173" t="s">
        <v>41</v>
      </c>
      <c r="O509" s="36"/>
      <c r="P509" s="174">
        <f>O509*H509</f>
        <v>0</v>
      </c>
      <c r="Q509" s="174">
        <v>0</v>
      </c>
      <c r="R509" s="174">
        <f>Q509*H509</f>
        <v>0</v>
      </c>
      <c r="S509" s="174">
        <v>0</v>
      </c>
      <c r="T509" s="175">
        <f>S509*H509</f>
        <v>0</v>
      </c>
      <c r="AR509" s="18" t="s">
        <v>592</v>
      </c>
      <c r="AT509" s="18" t="s">
        <v>128</v>
      </c>
      <c r="AU509" s="18" t="s">
        <v>78</v>
      </c>
      <c r="AY509" s="18" t="s">
        <v>126</v>
      </c>
      <c r="BE509" s="176">
        <f>IF(N509="základní",J509,0)</f>
        <v>0</v>
      </c>
      <c r="BF509" s="176">
        <f>IF(N509="snížená",J509,0)</f>
        <v>0</v>
      </c>
      <c r="BG509" s="176">
        <f>IF(N509="zákl. přenesená",J509,0)</f>
        <v>0</v>
      </c>
      <c r="BH509" s="176">
        <f>IF(N509="sníž. přenesená",J509,0)</f>
        <v>0</v>
      </c>
      <c r="BI509" s="176">
        <f>IF(N509="nulová",J509,0)</f>
        <v>0</v>
      </c>
      <c r="BJ509" s="18" t="s">
        <v>22</v>
      </c>
      <c r="BK509" s="176">
        <f>ROUND(I509*H509,2)</f>
        <v>0</v>
      </c>
      <c r="BL509" s="18" t="s">
        <v>592</v>
      </c>
      <c r="BM509" s="18" t="s">
        <v>686</v>
      </c>
    </row>
    <row r="510" spans="2:65" s="1" customFormat="1" ht="28.9" customHeight="1">
      <c r="B510" s="35"/>
      <c r="D510" s="177" t="s">
        <v>135</v>
      </c>
      <c r="F510" s="178" t="s">
        <v>685</v>
      </c>
      <c r="I510" s="179"/>
      <c r="L510" s="35"/>
      <c r="M510" s="64"/>
      <c r="N510" s="36"/>
      <c r="O510" s="36"/>
      <c r="P510" s="36"/>
      <c r="Q510" s="36"/>
      <c r="R510" s="36"/>
      <c r="S510" s="36"/>
      <c r="T510" s="65"/>
      <c r="AT510" s="18" t="s">
        <v>135</v>
      </c>
      <c r="AU510" s="18" t="s">
        <v>78</v>
      </c>
    </row>
    <row r="511" spans="2:65" s="11" customFormat="1" ht="20.45" customHeight="1">
      <c r="B511" s="180"/>
      <c r="D511" s="177" t="s">
        <v>136</v>
      </c>
      <c r="E511" s="181" t="s">
        <v>3</v>
      </c>
      <c r="F511" s="182" t="s">
        <v>687</v>
      </c>
      <c r="H511" s="183" t="s">
        <v>3</v>
      </c>
      <c r="I511" s="184"/>
      <c r="L511" s="180"/>
      <c r="M511" s="185"/>
      <c r="N511" s="186"/>
      <c r="O511" s="186"/>
      <c r="P511" s="186"/>
      <c r="Q511" s="186"/>
      <c r="R511" s="186"/>
      <c r="S511" s="186"/>
      <c r="T511" s="187"/>
      <c r="AT511" s="183" t="s">
        <v>136</v>
      </c>
      <c r="AU511" s="183" t="s">
        <v>78</v>
      </c>
      <c r="AV511" s="11" t="s">
        <v>22</v>
      </c>
      <c r="AW511" s="11" t="s">
        <v>34</v>
      </c>
      <c r="AX511" s="11" t="s">
        <v>70</v>
      </c>
      <c r="AY511" s="183" t="s">
        <v>126</v>
      </c>
    </row>
    <row r="512" spans="2:65" s="12" customFormat="1" ht="20.45" customHeight="1">
      <c r="B512" s="188"/>
      <c r="D512" s="189" t="s">
        <v>136</v>
      </c>
      <c r="E512" s="190" t="s">
        <v>3</v>
      </c>
      <c r="F512" s="191" t="s">
        <v>688</v>
      </c>
      <c r="H512" s="192">
        <v>29</v>
      </c>
      <c r="I512" s="193"/>
      <c r="L512" s="188"/>
      <c r="M512" s="194"/>
      <c r="N512" s="195"/>
      <c r="O512" s="195"/>
      <c r="P512" s="195"/>
      <c r="Q512" s="195"/>
      <c r="R512" s="195"/>
      <c r="S512" s="195"/>
      <c r="T512" s="196"/>
      <c r="AT512" s="197" t="s">
        <v>136</v>
      </c>
      <c r="AU512" s="197" t="s">
        <v>78</v>
      </c>
      <c r="AV512" s="12" t="s">
        <v>78</v>
      </c>
      <c r="AW512" s="12" t="s">
        <v>34</v>
      </c>
      <c r="AX512" s="12" t="s">
        <v>22</v>
      </c>
      <c r="AY512" s="197" t="s">
        <v>126</v>
      </c>
    </row>
    <row r="513" spans="2:65" s="1" customFormat="1" ht="20.45" customHeight="1">
      <c r="B513" s="164"/>
      <c r="C513" s="213" t="s">
        <v>689</v>
      </c>
      <c r="D513" s="213" t="s">
        <v>293</v>
      </c>
      <c r="E513" s="214" t="s">
        <v>690</v>
      </c>
      <c r="F513" s="215" t="s">
        <v>691</v>
      </c>
      <c r="G513" s="216" t="s">
        <v>131</v>
      </c>
      <c r="H513" s="217">
        <v>9.57</v>
      </c>
      <c r="I513" s="218"/>
      <c r="J513" s="219">
        <f>ROUND(I513*H513,2)</f>
        <v>0</v>
      </c>
      <c r="K513" s="215" t="s">
        <v>132</v>
      </c>
      <c r="L513" s="220"/>
      <c r="M513" s="221" t="s">
        <v>3</v>
      </c>
      <c r="N513" s="222" t="s">
        <v>41</v>
      </c>
      <c r="O513" s="36"/>
      <c r="P513" s="174">
        <f>O513*H513</f>
        <v>0</v>
      </c>
      <c r="Q513" s="174">
        <v>0.55000000000000004</v>
      </c>
      <c r="R513" s="174">
        <f>Q513*H513</f>
        <v>5.2635000000000005</v>
      </c>
      <c r="S513" s="174">
        <v>0</v>
      </c>
      <c r="T513" s="175">
        <f>S513*H513</f>
        <v>0</v>
      </c>
      <c r="AR513" s="18" t="s">
        <v>310</v>
      </c>
      <c r="AT513" s="18" t="s">
        <v>293</v>
      </c>
      <c r="AU513" s="18" t="s">
        <v>78</v>
      </c>
      <c r="AY513" s="18" t="s">
        <v>126</v>
      </c>
      <c r="BE513" s="176">
        <f>IF(N513="základní",J513,0)</f>
        <v>0</v>
      </c>
      <c r="BF513" s="176">
        <f>IF(N513="snížená",J513,0)</f>
        <v>0</v>
      </c>
      <c r="BG513" s="176">
        <f>IF(N513="zákl. přenesená",J513,0)</f>
        <v>0</v>
      </c>
      <c r="BH513" s="176">
        <f>IF(N513="sníž. přenesená",J513,0)</f>
        <v>0</v>
      </c>
      <c r="BI513" s="176">
        <f>IF(N513="nulová",J513,0)</f>
        <v>0</v>
      </c>
      <c r="BJ513" s="18" t="s">
        <v>22</v>
      </c>
      <c r="BK513" s="176">
        <f>ROUND(I513*H513,2)</f>
        <v>0</v>
      </c>
      <c r="BL513" s="18" t="s">
        <v>592</v>
      </c>
      <c r="BM513" s="18" t="s">
        <v>692</v>
      </c>
    </row>
    <row r="514" spans="2:65" s="1" customFormat="1" ht="20.45" customHeight="1">
      <c r="B514" s="35"/>
      <c r="D514" s="177" t="s">
        <v>135</v>
      </c>
      <c r="F514" s="178" t="s">
        <v>691</v>
      </c>
      <c r="I514" s="179"/>
      <c r="L514" s="35"/>
      <c r="M514" s="64"/>
      <c r="N514" s="36"/>
      <c r="O514" s="36"/>
      <c r="P514" s="36"/>
      <c r="Q514" s="36"/>
      <c r="R514" s="36"/>
      <c r="S514" s="36"/>
      <c r="T514" s="65"/>
      <c r="AT514" s="18" t="s">
        <v>135</v>
      </c>
      <c r="AU514" s="18" t="s">
        <v>78</v>
      </c>
    </row>
    <row r="515" spans="2:65" s="12" customFormat="1" ht="20.45" customHeight="1">
      <c r="B515" s="188"/>
      <c r="D515" s="189" t="s">
        <v>136</v>
      </c>
      <c r="E515" s="190" t="s">
        <v>3</v>
      </c>
      <c r="F515" s="191" t="s">
        <v>693</v>
      </c>
      <c r="H515" s="192">
        <v>9.57</v>
      </c>
      <c r="I515" s="193"/>
      <c r="L515" s="188"/>
      <c r="M515" s="194"/>
      <c r="N515" s="195"/>
      <c r="O515" s="195"/>
      <c r="P515" s="195"/>
      <c r="Q515" s="195"/>
      <c r="R515" s="195"/>
      <c r="S515" s="195"/>
      <c r="T515" s="196"/>
      <c r="AT515" s="197" t="s">
        <v>136</v>
      </c>
      <c r="AU515" s="197" t="s">
        <v>78</v>
      </c>
      <c r="AV515" s="12" t="s">
        <v>78</v>
      </c>
      <c r="AW515" s="12" t="s">
        <v>34</v>
      </c>
      <c r="AX515" s="12" t="s">
        <v>22</v>
      </c>
      <c r="AY515" s="197" t="s">
        <v>126</v>
      </c>
    </row>
    <row r="516" spans="2:65" s="1" customFormat="1" ht="20.45" customHeight="1">
      <c r="B516" s="164"/>
      <c r="C516" s="165" t="s">
        <v>694</v>
      </c>
      <c r="D516" s="165" t="s">
        <v>128</v>
      </c>
      <c r="E516" s="166" t="s">
        <v>695</v>
      </c>
      <c r="F516" s="167" t="s">
        <v>696</v>
      </c>
      <c r="G516" s="168" t="s">
        <v>189</v>
      </c>
      <c r="H516" s="169">
        <v>20.100000000000001</v>
      </c>
      <c r="I516" s="170"/>
      <c r="J516" s="171">
        <f>ROUND(I516*H516,2)</f>
        <v>0</v>
      </c>
      <c r="K516" s="167" t="s">
        <v>132</v>
      </c>
      <c r="L516" s="35"/>
      <c r="M516" s="172" t="s">
        <v>3</v>
      </c>
      <c r="N516" s="173" t="s">
        <v>41</v>
      </c>
      <c r="O516" s="36"/>
      <c r="P516" s="174">
        <f>O516*H516</f>
        <v>0</v>
      </c>
      <c r="Q516" s="174">
        <v>0</v>
      </c>
      <c r="R516" s="174">
        <f>Q516*H516</f>
        <v>0</v>
      </c>
      <c r="S516" s="174">
        <v>0</v>
      </c>
      <c r="T516" s="175">
        <f>S516*H516</f>
        <v>0</v>
      </c>
      <c r="AR516" s="18" t="s">
        <v>592</v>
      </c>
      <c r="AT516" s="18" t="s">
        <v>128</v>
      </c>
      <c r="AU516" s="18" t="s">
        <v>78</v>
      </c>
      <c r="AY516" s="18" t="s">
        <v>126</v>
      </c>
      <c r="BE516" s="176">
        <f>IF(N516="základní",J516,0)</f>
        <v>0</v>
      </c>
      <c r="BF516" s="176">
        <f>IF(N516="snížená",J516,0)</f>
        <v>0</v>
      </c>
      <c r="BG516" s="176">
        <f>IF(N516="zákl. přenesená",J516,0)</f>
        <v>0</v>
      </c>
      <c r="BH516" s="176">
        <f>IF(N516="sníž. přenesená",J516,0)</f>
        <v>0</v>
      </c>
      <c r="BI516" s="176">
        <f>IF(N516="nulová",J516,0)</f>
        <v>0</v>
      </c>
      <c r="BJ516" s="18" t="s">
        <v>22</v>
      </c>
      <c r="BK516" s="176">
        <f>ROUND(I516*H516,2)</f>
        <v>0</v>
      </c>
      <c r="BL516" s="18" t="s">
        <v>592</v>
      </c>
      <c r="BM516" s="18" t="s">
        <v>697</v>
      </c>
    </row>
    <row r="517" spans="2:65" s="1" customFormat="1" ht="20.45" customHeight="1">
      <c r="B517" s="35"/>
      <c r="D517" s="177" t="s">
        <v>135</v>
      </c>
      <c r="F517" s="178" t="s">
        <v>696</v>
      </c>
      <c r="I517" s="179"/>
      <c r="L517" s="35"/>
      <c r="M517" s="64"/>
      <c r="N517" s="36"/>
      <c r="O517" s="36"/>
      <c r="P517" s="36"/>
      <c r="Q517" s="36"/>
      <c r="R517" s="36"/>
      <c r="S517" s="36"/>
      <c r="T517" s="65"/>
      <c r="AT517" s="18" t="s">
        <v>135</v>
      </c>
      <c r="AU517" s="18" t="s">
        <v>78</v>
      </c>
    </row>
    <row r="518" spans="2:65" s="12" customFormat="1" ht="20.45" customHeight="1">
      <c r="B518" s="188"/>
      <c r="D518" s="189" t="s">
        <v>136</v>
      </c>
      <c r="E518" s="190" t="s">
        <v>3</v>
      </c>
      <c r="F518" s="191" t="s">
        <v>698</v>
      </c>
      <c r="H518" s="192">
        <v>20.100000000000001</v>
      </c>
      <c r="I518" s="193"/>
      <c r="L518" s="188"/>
      <c r="M518" s="194"/>
      <c r="N518" s="195"/>
      <c r="O518" s="195"/>
      <c r="P518" s="195"/>
      <c r="Q518" s="195"/>
      <c r="R518" s="195"/>
      <c r="S518" s="195"/>
      <c r="T518" s="196"/>
      <c r="AT518" s="197" t="s">
        <v>136</v>
      </c>
      <c r="AU518" s="197" t="s">
        <v>78</v>
      </c>
      <c r="AV518" s="12" t="s">
        <v>78</v>
      </c>
      <c r="AW518" s="12" t="s">
        <v>34</v>
      </c>
      <c r="AX518" s="12" t="s">
        <v>22</v>
      </c>
      <c r="AY518" s="197" t="s">
        <v>126</v>
      </c>
    </row>
    <row r="519" spans="2:65" s="1" customFormat="1" ht="20.45" customHeight="1">
      <c r="B519" s="164"/>
      <c r="C519" s="213" t="s">
        <v>699</v>
      </c>
      <c r="D519" s="213" t="s">
        <v>293</v>
      </c>
      <c r="E519" s="214" t="s">
        <v>700</v>
      </c>
      <c r="F519" s="215" t="s">
        <v>701</v>
      </c>
      <c r="G519" s="216" t="s">
        <v>189</v>
      </c>
      <c r="H519" s="217">
        <v>22.11</v>
      </c>
      <c r="I519" s="218"/>
      <c r="J519" s="219">
        <f>ROUND(I519*H519,2)</f>
        <v>0</v>
      </c>
      <c r="K519" s="215" t="s">
        <v>132</v>
      </c>
      <c r="L519" s="220"/>
      <c r="M519" s="221" t="s">
        <v>3</v>
      </c>
      <c r="N519" s="222" t="s">
        <v>41</v>
      </c>
      <c r="O519" s="36"/>
      <c r="P519" s="174">
        <f>O519*H519</f>
        <v>0</v>
      </c>
      <c r="Q519" s="174">
        <v>7.3499999999999998E-3</v>
      </c>
      <c r="R519" s="174">
        <f>Q519*H519</f>
        <v>0.1625085</v>
      </c>
      <c r="S519" s="174">
        <v>0</v>
      </c>
      <c r="T519" s="175">
        <f>S519*H519</f>
        <v>0</v>
      </c>
      <c r="AR519" s="18" t="s">
        <v>310</v>
      </c>
      <c r="AT519" s="18" t="s">
        <v>293</v>
      </c>
      <c r="AU519" s="18" t="s">
        <v>78</v>
      </c>
      <c r="AY519" s="18" t="s">
        <v>126</v>
      </c>
      <c r="BE519" s="176">
        <f>IF(N519="základní",J519,0)</f>
        <v>0</v>
      </c>
      <c r="BF519" s="176">
        <f>IF(N519="snížená",J519,0)</f>
        <v>0</v>
      </c>
      <c r="BG519" s="176">
        <f>IF(N519="zákl. přenesená",J519,0)</f>
        <v>0</v>
      </c>
      <c r="BH519" s="176">
        <f>IF(N519="sníž. přenesená",J519,0)</f>
        <v>0</v>
      </c>
      <c r="BI519" s="176">
        <f>IF(N519="nulová",J519,0)</f>
        <v>0</v>
      </c>
      <c r="BJ519" s="18" t="s">
        <v>22</v>
      </c>
      <c r="BK519" s="176">
        <f>ROUND(I519*H519,2)</f>
        <v>0</v>
      </c>
      <c r="BL519" s="18" t="s">
        <v>592</v>
      </c>
      <c r="BM519" s="18" t="s">
        <v>702</v>
      </c>
    </row>
    <row r="520" spans="2:65" s="1" customFormat="1" ht="20.45" customHeight="1">
      <c r="B520" s="35"/>
      <c r="D520" s="177" t="s">
        <v>135</v>
      </c>
      <c r="F520" s="178" t="s">
        <v>701</v>
      </c>
      <c r="I520" s="179"/>
      <c r="L520" s="35"/>
      <c r="M520" s="64"/>
      <c r="N520" s="36"/>
      <c r="O520" s="36"/>
      <c r="P520" s="36"/>
      <c r="Q520" s="36"/>
      <c r="R520" s="36"/>
      <c r="S520" s="36"/>
      <c r="T520" s="65"/>
      <c r="AT520" s="18" t="s">
        <v>135</v>
      </c>
      <c r="AU520" s="18" t="s">
        <v>78</v>
      </c>
    </row>
    <row r="521" spans="2:65" s="12" customFormat="1" ht="20.45" customHeight="1">
      <c r="B521" s="188"/>
      <c r="D521" s="189" t="s">
        <v>136</v>
      </c>
      <c r="E521" s="190" t="s">
        <v>3</v>
      </c>
      <c r="F521" s="191" t="s">
        <v>703</v>
      </c>
      <c r="H521" s="192">
        <v>22.11</v>
      </c>
      <c r="I521" s="193"/>
      <c r="L521" s="188"/>
      <c r="M521" s="194"/>
      <c r="N521" s="195"/>
      <c r="O521" s="195"/>
      <c r="P521" s="195"/>
      <c r="Q521" s="195"/>
      <c r="R521" s="195"/>
      <c r="S521" s="195"/>
      <c r="T521" s="196"/>
      <c r="AT521" s="197" t="s">
        <v>136</v>
      </c>
      <c r="AU521" s="197" t="s">
        <v>78</v>
      </c>
      <c r="AV521" s="12" t="s">
        <v>78</v>
      </c>
      <c r="AW521" s="12" t="s">
        <v>34</v>
      </c>
      <c r="AX521" s="12" t="s">
        <v>22</v>
      </c>
      <c r="AY521" s="197" t="s">
        <v>126</v>
      </c>
    </row>
    <row r="522" spans="2:65" s="1" customFormat="1" ht="28.9" customHeight="1">
      <c r="B522" s="164"/>
      <c r="C522" s="165" t="s">
        <v>704</v>
      </c>
      <c r="D522" s="165" t="s">
        <v>128</v>
      </c>
      <c r="E522" s="166" t="s">
        <v>705</v>
      </c>
      <c r="F522" s="167" t="s">
        <v>706</v>
      </c>
      <c r="G522" s="168" t="s">
        <v>189</v>
      </c>
      <c r="H522" s="169">
        <v>201</v>
      </c>
      <c r="I522" s="170"/>
      <c r="J522" s="171">
        <f>ROUND(I522*H522,2)</f>
        <v>0</v>
      </c>
      <c r="K522" s="167" t="s">
        <v>132</v>
      </c>
      <c r="L522" s="35"/>
      <c r="M522" s="172" t="s">
        <v>3</v>
      </c>
      <c r="N522" s="173" t="s">
        <v>41</v>
      </c>
      <c r="O522" s="36"/>
      <c r="P522" s="174">
        <f>O522*H522</f>
        <v>0</v>
      </c>
      <c r="Q522" s="174">
        <v>0</v>
      </c>
      <c r="R522" s="174">
        <f>Q522*H522</f>
        <v>0</v>
      </c>
      <c r="S522" s="174">
        <v>0</v>
      </c>
      <c r="T522" s="175">
        <f>S522*H522</f>
        <v>0</v>
      </c>
      <c r="AR522" s="18" t="s">
        <v>592</v>
      </c>
      <c r="AT522" s="18" t="s">
        <v>128</v>
      </c>
      <c r="AU522" s="18" t="s">
        <v>78</v>
      </c>
      <c r="AY522" s="18" t="s">
        <v>126</v>
      </c>
      <c r="BE522" s="176">
        <f>IF(N522="základní",J522,0)</f>
        <v>0</v>
      </c>
      <c r="BF522" s="176">
        <f>IF(N522="snížená",J522,0)</f>
        <v>0</v>
      </c>
      <c r="BG522" s="176">
        <f>IF(N522="zákl. přenesená",J522,0)</f>
        <v>0</v>
      </c>
      <c r="BH522" s="176">
        <f>IF(N522="sníž. přenesená",J522,0)</f>
        <v>0</v>
      </c>
      <c r="BI522" s="176">
        <f>IF(N522="nulová",J522,0)</f>
        <v>0</v>
      </c>
      <c r="BJ522" s="18" t="s">
        <v>22</v>
      </c>
      <c r="BK522" s="176">
        <f>ROUND(I522*H522,2)</f>
        <v>0</v>
      </c>
      <c r="BL522" s="18" t="s">
        <v>592</v>
      </c>
      <c r="BM522" s="18" t="s">
        <v>707</v>
      </c>
    </row>
    <row r="523" spans="2:65" s="1" customFormat="1" ht="28.9" customHeight="1">
      <c r="B523" s="35"/>
      <c r="D523" s="177" t="s">
        <v>135</v>
      </c>
      <c r="F523" s="178" t="s">
        <v>706</v>
      </c>
      <c r="I523" s="179"/>
      <c r="L523" s="35"/>
      <c r="M523" s="64"/>
      <c r="N523" s="36"/>
      <c r="O523" s="36"/>
      <c r="P523" s="36"/>
      <c r="Q523" s="36"/>
      <c r="R523" s="36"/>
      <c r="S523" s="36"/>
      <c r="T523" s="65"/>
      <c r="AT523" s="18" t="s">
        <v>135</v>
      </c>
      <c r="AU523" s="18" t="s">
        <v>78</v>
      </c>
    </row>
    <row r="524" spans="2:65" s="12" customFormat="1" ht="20.45" customHeight="1">
      <c r="B524" s="188"/>
      <c r="D524" s="189" t="s">
        <v>136</v>
      </c>
      <c r="E524" s="190" t="s">
        <v>3</v>
      </c>
      <c r="F524" s="191" t="s">
        <v>708</v>
      </c>
      <c r="H524" s="192">
        <v>201</v>
      </c>
      <c r="I524" s="193"/>
      <c r="L524" s="188"/>
      <c r="M524" s="194"/>
      <c r="N524" s="195"/>
      <c r="O524" s="195"/>
      <c r="P524" s="195"/>
      <c r="Q524" s="195"/>
      <c r="R524" s="195"/>
      <c r="S524" s="195"/>
      <c r="T524" s="196"/>
      <c r="AT524" s="197" t="s">
        <v>136</v>
      </c>
      <c r="AU524" s="197" t="s">
        <v>78</v>
      </c>
      <c r="AV524" s="12" t="s">
        <v>78</v>
      </c>
      <c r="AW524" s="12" t="s">
        <v>34</v>
      </c>
      <c r="AX524" s="12" t="s">
        <v>22</v>
      </c>
      <c r="AY524" s="197" t="s">
        <v>126</v>
      </c>
    </row>
    <row r="525" spans="2:65" s="1" customFormat="1" ht="20.45" customHeight="1">
      <c r="B525" s="164"/>
      <c r="C525" s="213" t="s">
        <v>709</v>
      </c>
      <c r="D525" s="213" t="s">
        <v>293</v>
      </c>
      <c r="E525" s="214" t="s">
        <v>710</v>
      </c>
      <c r="F525" s="215" t="s">
        <v>711</v>
      </c>
      <c r="G525" s="216" t="s">
        <v>131</v>
      </c>
      <c r="H525" s="217">
        <v>2.2440000000000002</v>
      </c>
      <c r="I525" s="218"/>
      <c r="J525" s="219">
        <f>ROUND(I525*H525,2)</f>
        <v>0</v>
      </c>
      <c r="K525" s="215" t="s">
        <v>132</v>
      </c>
      <c r="L525" s="220"/>
      <c r="M525" s="221" t="s">
        <v>3</v>
      </c>
      <c r="N525" s="222" t="s">
        <v>41</v>
      </c>
      <c r="O525" s="36"/>
      <c r="P525" s="174">
        <f>O525*H525</f>
        <v>0</v>
      </c>
      <c r="Q525" s="174">
        <v>0.55000000000000004</v>
      </c>
      <c r="R525" s="174">
        <f>Q525*H525</f>
        <v>1.2342000000000002</v>
      </c>
      <c r="S525" s="174">
        <v>0</v>
      </c>
      <c r="T525" s="175">
        <f>S525*H525</f>
        <v>0</v>
      </c>
      <c r="AR525" s="18" t="s">
        <v>310</v>
      </c>
      <c r="AT525" s="18" t="s">
        <v>293</v>
      </c>
      <c r="AU525" s="18" t="s">
        <v>78</v>
      </c>
      <c r="AY525" s="18" t="s">
        <v>126</v>
      </c>
      <c r="BE525" s="176">
        <f>IF(N525="základní",J525,0)</f>
        <v>0</v>
      </c>
      <c r="BF525" s="176">
        <f>IF(N525="snížená",J525,0)</f>
        <v>0</v>
      </c>
      <c r="BG525" s="176">
        <f>IF(N525="zákl. přenesená",J525,0)</f>
        <v>0</v>
      </c>
      <c r="BH525" s="176">
        <f>IF(N525="sníž. přenesená",J525,0)</f>
        <v>0</v>
      </c>
      <c r="BI525" s="176">
        <f>IF(N525="nulová",J525,0)</f>
        <v>0</v>
      </c>
      <c r="BJ525" s="18" t="s">
        <v>22</v>
      </c>
      <c r="BK525" s="176">
        <f>ROUND(I525*H525,2)</f>
        <v>0</v>
      </c>
      <c r="BL525" s="18" t="s">
        <v>592</v>
      </c>
      <c r="BM525" s="18" t="s">
        <v>712</v>
      </c>
    </row>
    <row r="526" spans="2:65" s="1" customFormat="1" ht="20.45" customHeight="1">
      <c r="B526" s="35"/>
      <c r="D526" s="177" t="s">
        <v>135</v>
      </c>
      <c r="F526" s="178" t="s">
        <v>711</v>
      </c>
      <c r="I526" s="179"/>
      <c r="L526" s="35"/>
      <c r="M526" s="64"/>
      <c r="N526" s="36"/>
      <c r="O526" s="36"/>
      <c r="P526" s="36"/>
      <c r="Q526" s="36"/>
      <c r="R526" s="36"/>
      <c r="S526" s="36"/>
      <c r="T526" s="65"/>
      <c r="AT526" s="18" t="s">
        <v>135</v>
      </c>
      <c r="AU526" s="18" t="s">
        <v>78</v>
      </c>
    </row>
    <row r="527" spans="2:65" s="12" customFormat="1" ht="20.45" customHeight="1">
      <c r="B527" s="188"/>
      <c r="D527" s="189" t="s">
        <v>136</v>
      </c>
      <c r="E527" s="190" t="s">
        <v>3</v>
      </c>
      <c r="F527" s="191" t="s">
        <v>713</v>
      </c>
      <c r="H527" s="192">
        <v>2.2440000000000002</v>
      </c>
      <c r="I527" s="193"/>
      <c r="L527" s="188"/>
      <c r="M527" s="194"/>
      <c r="N527" s="195"/>
      <c r="O527" s="195"/>
      <c r="P527" s="195"/>
      <c r="Q527" s="195"/>
      <c r="R527" s="195"/>
      <c r="S527" s="195"/>
      <c r="T527" s="196"/>
      <c r="AT527" s="197" t="s">
        <v>136</v>
      </c>
      <c r="AU527" s="197" t="s">
        <v>78</v>
      </c>
      <c r="AV527" s="12" t="s">
        <v>78</v>
      </c>
      <c r="AW527" s="12" t="s">
        <v>34</v>
      </c>
      <c r="AX527" s="12" t="s">
        <v>22</v>
      </c>
      <c r="AY527" s="197" t="s">
        <v>126</v>
      </c>
    </row>
    <row r="528" spans="2:65" s="1" customFormat="1" ht="20.45" customHeight="1">
      <c r="B528" s="164"/>
      <c r="C528" s="165" t="s">
        <v>714</v>
      </c>
      <c r="D528" s="165" t="s">
        <v>128</v>
      </c>
      <c r="E528" s="166" t="s">
        <v>715</v>
      </c>
      <c r="F528" s="167" t="s">
        <v>716</v>
      </c>
      <c r="G528" s="168" t="s">
        <v>262</v>
      </c>
      <c r="H528" s="169">
        <v>230</v>
      </c>
      <c r="I528" s="170"/>
      <c r="J528" s="171">
        <f>ROUND(I528*H528,2)</f>
        <v>0</v>
      </c>
      <c r="K528" s="167" t="s">
        <v>132</v>
      </c>
      <c r="L528" s="35"/>
      <c r="M528" s="172" t="s">
        <v>3</v>
      </c>
      <c r="N528" s="173" t="s">
        <v>41</v>
      </c>
      <c r="O528" s="36"/>
      <c r="P528" s="174">
        <f>O528*H528</f>
        <v>0</v>
      </c>
      <c r="Q528" s="174">
        <v>0</v>
      </c>
      <c r="R528" s="174">
        <f>Q528*H528</f>
        <v>0</v>
      </c>
      <c r="S528" s="174">
        <v>0</v>
      </c>
      <c r="T528" s="175">
        <f>S528*H528</f>
        <v>0</v>
      </c>
      <c r="AR528" s="18" t="s">
        <v>592</v>
      </c>
      <c r="AT528" s="18" t="s">
        <v>128</v>
      </c>
      <c r="AU528" s="18" t="s">
        <v>78</v>
      </c>
      <c r="AY528" s="18" t="s">
        <v>126</v>
      </c>
      <c r="BE528" s="176">
        <f>IF(N528="základní",J528,0)</f>
        <v>0</v>
      </c>
      <c r="BF528" s="176">
        <f>IF(N528="snížená",J528,0)</f>
        <v>0</v>
      </c>
      <c r="BG528" s="176">
        <f>IF(N528="zákl. přenesená",J528,0)</f>
        <v>0</v>
      </c>
      <c r="BH528" s="176">
        <f>IF(N528="sníž. přenesená",J528,0)</f>
        <v>0</v>
      </c>
      <c r="BI528" s="176">
        <f>IF(N528="nulová",J528,0)</f>
        <v>0</v>
      </c>
      <c r="BJ528" s="18" t="s">
        <v>22</v>
      </c>
      <c r="BK528" s="176">
        <f>ROUND(I528*H528,2)</f>
        <v>0</v>
      </c>
      <c r="BL528" s="18" t="s">
        <v>592</v>
      </c>
      <c r="BM528" s="18" t="s">
        <v>717</v>
      </c>
    </row>
    <row r="529" spans="2:65" s="1" customFormat="1" ht="20.45" customHeight="1">
      <c r="B529" s="35"/>
      <c r="D529" s="189" t="s">
        <v>135</v>
      </c>
      <c r="F529" s="212" t="s">
        <v>716</v>
      </c>
      <c r="I529" s="179"/>
      <c r="L529" s="35"/>
      <c r="M529" s="64"/>
      <c r="N529" s="36"/>
      <c r="O529" s="36"/>
      <c r="P529" s="36"/>
      <c r="Q529" s="36"/>
      <c r="R529" s="36"/>
      <c r="S529" s="36"/>
      <c r="T529" s="65"/>
      <c r="AT529" s="18" t="s">
        <v>135</v>
      </c>
      <c r="AU529" s="18" t="s">
        <v>78</v>
      </c>
    </row>
    <row r="530" spans="2:65" s="1" customFormat="1" ht="20.45" customHeight="1">
      <c r="B530" s="164"/>
      <c r="C530" s="165" t="s">
        <v>718</v>
      </c>
      <c r="D530" s="165" t="s">
        <v>128</v>
      </c>
      <c r="E530" s="166" t="s">
        <v>719</v>
      </c>
      <c r="F530" s="167" t="s">
        <v>720</v>
      </c>
      <c r="G530" s="168" t="s">
        <v>131</v>
      </c>
      <c r="H530" s="169">
        <v>11.042</v>
      </c>
      <c r="I530" s="170"/>
      <c r="J530" s="171">
        <f>ROUND(I530*H530,2)</f>
        <v>0</v>
      </c>
      <c r="K530" s="167" t="s">
        <v>132</v>
      </c>
      <c r="L530" s="35"/>
      <c r="M530" s="172" t="s">
        <v>3</v>
      </c>
      <c r="N530" s="173" t="s">
        <v>41</v>
      </c>
      <c r="O530" s="36"/>
      <c r="P530" s="174">
        <f>O530*H530</f>
        <v>0</v>
      </c>
      <c r="Q530" s="174">
        <v>2.3369999999999998E-2</v>
      </c>
      <c r="R530" s="174">
        <f>Q530*H530</f>
        <v>0.25805153999999997</v>
      </c>
      <c r="S530" s="174">
        <v>0</v>
      </c>
      <c r="T530" s="175">
        <f>S530*H530</f>
        <v>0</v>
      </c>
      <c r="AR530" s="18" t="s">
        <v>592</v>
      </c>
      <c r="AT530" s="18" t="s">
        <v>128</v>
      </c>
      <c r="AU530" s="18" t="s">
        <v>78</v>
      </c>
      <c r="AY530" s="18" t="s">
        <v>126</v>
      </c>
      <c r="BE530" s="176">
        <f>IF(N530="základní",J530,0)</f>
        <v>0</v>
      </c>
      <c r="BF530" s="176">
        <f>IF(N530="snížená",J530,0)</f>
        <v>0</v>
      </c>
      <c r="BG530" s="176">
        <f>IF(N530="zákl. přenesená",J530,0)</f>
        <v>0</v>
      </c>
      <c r="BH530" s="176">
        <f>IF(N530="sníž. přenesená",J530,0)</f>
        <v>0</v>
      </c>
      <c r="BI530" s="176">
        <f>IF(N530="nulová",J530,0)</f>
        <v>0</v>
      </c>
      <c r="BJ530" s="18" t="s">
        <v>22</v>
      </c>
      <c r="BK530" s="176">
        <f>ROUND(I530*H530,2)</f>
        <v>0</v>
      </c>
      <c r="BL530" s="18" t="s">
        <v>592</v>
      </c>
      <c r="BM530" s="18" t="s">
        <v>721</v>
      </c>
    </row>
    <row r="531" spans="2:65" s="1" customFormat="1" ht="20.45" customHeight="1">
      <c r="B531" s="35"/>
      <c r="D531" s="177" t="s">
        <v>135</v>
      </c>
      <c r="F531" s="178" t="s">
        <v>720</v>
      </c>
      <c r="I531" s="179"/>
      <c r="L531" s="35"/>
      <c r="M531" s="64"/>
      <c r="N531" s="36"/>
      <c r="O531" s="36"/>
      <c r="P531" s="36"/>
      <c r="Q531" s="36"/>
      <c r="R531" s="36"/>
      <c r="S531" s="36"/>
      <c r="T531" s="65"/>
      <c r="AT531" s="18" t="s">
        <v>135</v>
      </c>
      <c r="AU531" s="18" t="s">
        <v>78</v>
      </c>
    </row>
    <row r="532" spans="2:65" s="12" customFormat="1" ht="20.45" customHeight="1">
      <c r="B532" s="188"/>
      <c r="D532" s="177" t="s">
        <v>136</v>
      </c>
      <c r="E532" s="197" t="s">
        <v>3</v>
      </c>
      <c r="F532" s="198" t="s">
        <v>722</v>
      </c>
      <c r="H532" s="199">
        <v>1.1970000000000001</v>
      </c>
      <c r="I532" s="193"/>
      <c r="L532" s="188"/>
      <c r="M532" s="194"/>
      <c r="N532" s="195"/>
      <c r="O532" s="195"/>
      <c r="P532" s="195"/>
      <c r="Q532" s="195"/>
      <c r="R532" s="195"/>
      <c r="S532" s="195"/>
      <c r="T532" s="196"/>
      <c r="AT532" s="197" t="s">
        <v>136</v>
      </c>
      <c r="AU532" s="197" t="s">
        <v>78</v>
      </c>
      <c r="AV532" s="12" t="s">
        <v>78</v>
      </c>
      <c r="AW532" s="12" t="s">
        <v>34</v>
      </c>
      <c r="AX532" s="12" t="s">
        <v>70</v>
      </c>
      <c r="AY532" s="197" t="s">
        <v>126</v>
      </c>
    </row>
    <row r="533" spans="2:65" s="12" customFormat="1" ht="20.45" customHeight="1">
      <c r="B533" s="188"/>
      <c r="D533" s="177" t="s">
        <v>136</v>
      </c>
      <c r="E533" s="197" t="s">
        <v>3</v>
      </c>
      <c r="F533" s="198" t="s">
        <v>723</v>
      </c>
      <c r="H533" s="199">
        <v>4.0999999999999996</v>
      </c>
      <c r="I533" s="193"/>
      <c r="L533" s="188"/>
      <c r="M533" s="194"/>
      <c r="N533" s="195"/>
      <c r="O533" s="195"/>
      <c r="P533" s="195"/>
      <c r="Q533" s="195"/>
      <c r="R533" s="195"/>
      <c r="S533" s="195"/>
      <c r="T533" s="196"/>
      <c r="AT533" s="197" t="s">
        <v>136</v>
      </c>
      <c r="AU533" s="197" t="s">
        <v>78</v>
      </c>
      <c r="AV533" s="12" t="s">
        <v>78</v>
      </c>
      <c r="AW533" s="12" t="s">
        <v>34</v>
      </c>
      <c r="AX533" s="12" t="s">
        <v>70</v>
      </c>
      <c r="AY533" s="197" t="s">
        <v>126</v>
      </c>
    </row>
    <row r="534" spans="2:65" s="12" customFormat="1" ht="20.45" customHeight="1">
      <c r="B534" s="188"/>
      <c r="D534" s="177" t="s">
        <v>136</v>
      </c>
      <c r="E534" s="197" t="s">
        <v>3</v>
      </c>
      <c r="F534" s="198" t="s">
        <v>724</v>
      </c>
      <c r="H534" s="199">
        <v>2.15</v>
      </c>
      <c r="I534" s="193"/>
      <c r="L534" s="188"/>
      <c r="M534" s="194"/>
      <c r="N534" s="195"/>
      <c r="O534" s="195"/>
      <c r="P534" s="195"/>
      <c r="Q534" s="195"/>
      <c r="R534" s="195"/>
      <c r="S534" s="195"/>
      <c r="T534" s="196"/>
      <c r="AT534" s="197" t="s">
        <v>136</v>
      </c>
      <c r="AU534" s="197" t="s">
        <v>78</v>
      </c>
      <c r="AV534" s="12" t="s">
        <v>78</v>
      </c>
      <c r="AW534" s="12" t="s">
        <v>34</v>
      </c>
      <c r="AX534" s="12" t="s">
        <v>70</v>
      </c>
      <c r="AY534" s="197" t="s">
        <v>126</v>
      </c>
    </row>
    <row r="535" spans="2:65" s="12" customFormat="1" ht="20.45" customHeight="1">
      <c r="B535" s="188"/>
      <c r="D535" s="177" t="s">
        <v>136</v>
      </c>
      <c r="E535" s="197" t="s">
        <v>3</v>
      </c>
      <c r="F535" s="198" t="s">
        <v>725</v>
      </c>
      <c r="H535" s="199">
        <v>1.2529999999999999</v>
      </c>
      <c r="I535" s="193"/>
      <c r="L535" s="188"/>
      <c r="M535" s="194"/>
      <c r="N535" s="195"/>
      <c r="O535" s="195"/>
      <c r="P535" s="195"/>
      <c r="Q535" s="195"/>
      <c r="R535" s="195"/>
      <c r="S535" s="195"/>
      <c r="T535" s="196"/>
      <c r="AT535" s="197" t="s">
        <v>136</v>
      </c>
      <c r="AU535" s="197" t="s">
        <v>78</v>
      </c>
      <c r="AV535" s="12" t="s">
        <v>78</v>
      </c>
      <c r="AW535" s="12" t="s">
        <v>34</v>
      </c>
      <c r="AX535" s="12" t="s">
        <v>70</v>
      </c>
      <c r="AY535" s="197" t="s">
        <v>126</v>
      </c>
    </row>
    <row r="536" spans="2:65" s="14" customFormat="1" ht="20.45" customHeight="1">
      <c r="B536" s="224"/>
      <c r="D536" s="177" t="s">
        <v>136</v>
      </c>
      <c r="E536" s="225" t="s">
        <v>3</v>
      </c>
      <c r="F536" s="226" t="s">
        <v>726</v>
      </c>
      <c r="H536" s="227">
        <v>8.6999999999999993</v>
      </c>
      <c r="I536" s="228"/>
      <c r="L536" s="224"/>
      <c r="M536" s="229"/>
      <c r="N536" s="230"/>
      <c r="O536" s="230"/>
      <c r="P536" s="230"/>
      <c r="Q536" s="230"/>
      <c r="R536" s="230"/>
      <c r="S536" s="230"/>
      <c r="T536" s="231"/>
      <c r="AT536" s="225" t="s">
        <v>136</v>
      </c>
      <c r="AU536" s="225" t="s">
        <v>78</v>
      </c>
      <c r="AV536" s="14" t="s">
        <v>144</v>
      </c>
      <c r="AW536" s="14" t="s">
        <v>34</v>
      </c>
      <c r="AX536" s="14" t="s">
        <v>70</v>
      </c>
      <c r="AY536" s="225" t="s">
        <v>126</v>
      </c>
    </row>
    <row r="537" spans="2:65" s="12" customFormat="1" ht="20.45" customHeight="1">
      <c r="B537" s="188"/>
      <c r="D537" s="177" t="s">
        <v>136</v>
      </c>
      <c r="E537" s="197" t="s">
        <v>3</v>
      </c>
      <c r="F537" s="198" t="s">
        <v>727</v>
      </c>
      <c r="H537" s="199">
        <v>2.04</v>
      </c>
      <c r="I537" s="193"/>
      <c r="L537" s="188"/>
      <c r="M537" s="194"/>
      <c r="N537" s="195"/>
      <c r="O537" s="195"/>
      <c r="P537" s="195"/>
      <c r="Q537" s="195"/>
      <c r="R537" s="195"/>
      <c r="S537" s="195"/>
      <c r="T537" s="196"/>
      <c r="AT537" s="197" t="s">
        <v>136</v>
      </c>
      <c r="AU537" s="197" t="s">
        <v>78</v>
      </c>
      <c r="AV537" s="12" t="s">
        <v>78</v>
      </c>
      <c r="AW537" s="12" t="s">
        <v>34</v>
      </c>
      <c r="AX537" s="12" t="s">
        <v>70</v>
      </c>
      <c r="AY537" s="197" t="s">
        <v>126</v>
      </c>
    </row>
    <row r="538" spans="2:65" s="12" customFormat="1" ht="20.45" customHeight="1">
      <c r="B538" s="188"/>
      <c r="D538" s="177" t="s">
        <v>136</v>
      </c>
      <c r="E538" s="197" t="s">
        <v>3</v>
      </c>
      <c r="F538" s="198" t="s">
        <v>728</v>
      </c>
      <c r="H538" s="199">
        <v>0.30199999999999999</v>
      </c>
      <c r="I538" s="193"/>
      <c r="L538" s="188"/>
      <c r="M538" s="194"/>
      <c r="N538" s="195"/>
      <c r="O538" s="195"/>
      <c r="P538" s="195"/>
      <c r="Q538" s="195"/>
      <c r="R538" s="195"/>
      <c r="S538" s="195"/>
      <c r="T538" s="196"/>
      <c r="AT538" s="197" t="s">
        <v>136</v>
      </c>
      <c r="AU538" s="197" t="s">
        <v>78</v>
      </c>
      <c r="AV538" s="12" t="s">
        <v>78</v>
      </c>
      <c r="AW538" s="12" t="s">
        <v>34</v>
      </c>
      <c r="AX538" s="12" t="s">
        <v>70</v>
      </c>
      <c r="AY538" s="197" t="s">
        <v>126</v>
      </c>
    </row>
    <row r="539" spans="2:65" s="13" customFormat="1" ht="20.45" customHeight="1">
      <c r="B539" s="200"/>
      <c r="D539" s="189" t="s">
        <v>136</v>
      </c>
      <c r="E539" s="201" t="s">
        <v>3</v>
      </c>
      <c r="F539" s="202" t="s">
        <v>153</v>
      </c>
      <c r="H539" s="203">
        <v>11.042</v>
      </c>
      <c r="I539" s="204"/>
      <c r="L539" s="200"/>
      <c r="M539" s="205"/>
      <c r="N539" s="206"/>
      <c r="O539" s="206"/>
      <c r="P539" s="206"/>
      <c r="Q539" s="206"/>
      <c r="R539" s="206"/>
      <c r="S539" s="206"/>
      <c r="T539" s="207"/>
      <c r="AT539" s="208" t="s">
        <v>136</v>
      </c>
      <c r="AU539" s="208" t="s">
        <v>78</v>
      </c>
      <c r="AV539" s="13" t="s">
        <v>133</v>
      </c>
      <c r="AW539" s="13" t="s">
        <v>34</v>
      </c>
      <c r="AX539" s="13" t="s">
        <v>22</v>
      </c>
      <c r="AY539" s="208" t="s">
        <v>126</v>
      </c>
    </row>
    <row r="540" spans="2:65" s="1" customFormat="1" ht="20.45" customHeight="1">
      <c r="B540" s="164"/>
      <c r="C540" s="165" t="s">
        <v>729</v>
      </c>
      <c r="D540" s="165" t="s">
        <v>128</v>
      </c>
      <c r="E540" s="166" t="s">
        <v>730</v>
      </c>
      <c r="F540" s="167" t="s">
        <v>731</v>
      </c>
      <c r="G540" s="168" t="s">
        <v>200</v>
      </c>
      <c r="H540" s="169">
        <v>6.9390000000000001</v>
      </c>
      <c r="I540" s="170"/>
      <c r="J540" s="171">
        <f>ROUND(I540*H540,2)</f>
        <v>0</v>
      </c>
      <c r="K540" s="167" t="s">
        <v>132</v>
      </c>
      <c r="L540" s="35"/>
      <c r="M540" s="172" t="s">
        <v>3</v>
      </c>
      <c r="N540" s="173" t="s">
        <v>41</v>
      </c>
      <c r="O540" s="36"/>
      <c r="P540" s="174">
        <f>O540*H540</f>
        <v>0</v>
      </c>
      <c r="Q540" s="174">
        <v>0</v>
      </c>
      <c r="R540" s="174">
        <f>Q540*H540</f>
        <v>0</v>
      </c>
      <c r="S540" s="174">
        <v>0</v>
      </c>
      <c r="T540" s="175">
        <f>S540*H540</f>
        <v>0</v>
      </c>
      <c r="AR540" s="18" t="s">
        <v>592</v>
      </c>
      <c r="AT540" s="18" t="s">
        <v>128</v>
      </c>
      <c r="AU540" s="18" t="s">
        <v>78</v>
      </c>
      <c r="AY540" s="18" t="s">
        <v>126</v>
      </c>
      <c r="BE540" s="176">
        <f>IF(N540="základní",J540,0)</f>
        <v>0</v>
      </c>
      <c r="BF540" s="176">
        <f>IF(N540="snížená",J540,0)</f>
        <v>0</v>
      </c>
      <c r="BG540" s="176">
        <f>IF(N540="zákl. přenesená",J540,0)</f>
        <v>0</v>
      </c>
      <c r="BH540" s="176">
        <f>IF(N540="sníž. přenesená",J540,0)</f>
        <v>0</v>
      </c>
      <c r="BI540" s="176">
        <f>IF(N540="nulová",J540,0)</f>
        <v>0</v>
      </c>
      <c r="BJ540" s="18" t="s">
        <v>22</v>
      </c>
      <c r="BK540" s="176">
        <f>ROUND(I540*H540,2)</f>
        <v>0</v>
      </c>
      <c r="BL540" s="18" t="s">
        <v>592</v>
      </c>
      <c r="BM540" s="18" t="s">
        <v>732</v>
      </c>
    </row>
    <row r="541" spans="2:65" s="1" customFormat="1" ht="20.45" customHeight="1">
      <c r="B541" s="35"/>
      <c r="D541" s="177" t="s">
        <v>135</v>
      </c>
      <c r="F541" s="178" t="s">
        <v>731</v>
      </c>
      <c r="I541" s="179"/>
      <c r="L541" s="35"/>
      <c r="M541" s="64"/>
      <c r="N541" s="36"/>
      <c r="O541" s="36"/>
      <c r="P541" s="36"/>
      <c r="Q541" s="36"/>
      <c r="R541" s="36"/>
      <c r="S541" s="36"/>
      <c r="T541" s="65"/>
      <c r="AT541" s="18" t="s">
        <v>135</v>
      </c>
      <c r="AU541" s="18" t="s">
        <v>78</v>
      </c>
    </row>
    <row r="542" spans="2:65" s="10" customFormat="1" ht="29.85" customHeight="1">
      <c r="B542" s="150"/>
      <c r="D542" s="161" t="s">
        <v>69</v>
      </c>
      <c r="E542" s="162" t="s">
        <v>733</v>
      </c>
      <c r="F542" s="162" t="s">
        <v>734</v>
      </c>
      <c r="I542" s="153"/>
      <c r="J542" s="163">
        <f>BK542</f>
        <v>0</v>
      </c>
      <c r="L542" s="150"/>
      <c r="M542" s="155"/>
      <c r="N542" s="156"/>
      <c r="O542" s="156"/>
      <c r="P542" s="157">
        <f>SUM(P543:P560)</f>
        <v>0</v>
      </c>
      <c r="Q542" s="156"/>
      <c r="R542" s="157">
        <f>SUM(R543:R560)</f>
        <v>0.61115739999999996</v>
      </c>
      <c r="S542" s="156"/>
      <c r="T542" s="158">
        <f>SUM(T543:T560)</f>
        <v>0</v>
      </c>
      <c r="AR542" s="151" t="s">
        <v>78</v>
      </c>
      <c r="AT542" s="159" t="s">
        <v>69</v>
      </c>
      <c r="AU542" s="159" t="s">
        <v>22</v>
      </c>
      <c r="AY542" s="151" t="s">
        <v>126</v>
      </c>
      <c r="BK542" s="160">
        <f>SUM(BK543:BK560)</f>
        <v>0</v>
      </c>
    </row>
    <row r="543" spans="2:65" s="1" customFormat="1" ht="20.45" customHeight="1">
      <c r="B543" s="164"/>
      <c r="C543" s="165" t="s">
        <v>735</v>
      </c>
      <c r="D543" s="165" t="s">
        <v>128</v>
      </c>
      <c r="E543" s="166" t="s">
        <v>736</v>
      </c>
      <c r="F543" s="167" t="s">
        <v>737</v>
      </c>
      <c r="G543" s="168" t="s">
        <v>189</v>
      </c>
      <c r="H543" s="169">
        <v>34.299999999999997</v>
      </c>
      <c r="I543" s="170"/>
      <c r="J543" s="171">
        <f>ROUND(I543*H543,2)</f>
        <v>0</v>
      </c>
      <c r="K543" s="167" t="s">
        <v>132</v>
      </c>
      <c r="L543" s="35"/>
      <c r="M543" s="172" t="s">
        <v>3</v>
      </c>
      <c r="N543" s="173" t="s">
        <v>41</v>
      </c>
      <c r="O543" s="36"/>
      <c r="P543" s="174">
        <f>O543*H543</f>
        <v>0</v>
      </c>
      <c r="Q543" s="174">
        <v>1.223E-2</v>
      </c>
      <c r="R543" s="174">
        <f>Q543*H543</f>
        <v>0.41948899999999995</v>
      </c>
      <c r="S543" s="174">
        <v>0</v>
      </c>
      <c r="T543" s="175">
        <f>S543*H543</f>
        <v>0</v>
      </c>
      <c r="AR543" s="18" t="s">
        <v>592</v>
      </c>
      <c r="AT543" s="18" t="s">
        <v>128</v>
      </c>
      <c r="AU543" s="18" t="s">
        <v>78</v>
      </c>
      <c r="AY543" s="18" t="s">
        <v>126</v>
      </c>
      <c r="BE543" s="176">
        <f>IF(N543="základní",J543,0)</f>
        <v>0</v>
      </c>
      <c r="BF543" s="176">
        <f>IF(N543="snížená",J543,0)</f>
        <v>0</v>
      </c>
      <c r="BG543" s="176">
        <f>IF(N543="zákl. přenesená",J543,0)</f>
        <v>0</v>
      </c>
      <c r="BH543" s="176">
        <f>IF(N543="sníž. přenesená",J543,0)</f>
        <v>0</v>
      </c>
      <c r="BI543" s="176">
        <f>IF(N543="nulová",J543,0)</f>
        <v>0</v>
      </c>
      <c r="BJ543" s="18" t="s">
        <v>22</v>
      </c>
      <c r="BK543" s="176">
        <f>ROUND(I543*H543,2)</f>
        <v>0</v>
      </c>
      <c r="BL543" s="18" t="s">
        <v>592</v>
      </c>
      <c r="BM543" s="18" t="s">
        <v>738</v>
      </c>
    </row>
    <row r="544" spans="2:65" s="1" customFormat="1" ht="20.45" customHeight="1">
      <c r="B544" s="35"/>
      <c r="D544" s="177" t="s">
        <v>135</v>
      </c>
      <c r="F544" s="178" t="s">
        <v>737</v>
      </c>
      <c r="I544" s="179"/>
      <c r="L544" s="35"/>
      <c r="M544" s="64"/>
      <c r="N544" s="36"/>
      <c r="O544" s="36"/>
      <c r="P544" s="36"/>
      <c r="Q544" s="36"/>
      <c r="R544" s="36"/>
      <c r="S544" s="36"/>
      <c r="T544" s="65"/>
      <c r="AT544" s="18" t="s">
        <v>135</v>
      </c>
      <c r="AU544" s="18" t="s">
        <v>78</v>
      </c>
    </row>
    <row r="545" spans="2:65" s="12" customFormat="1" ht="20.45" customHeight="1">
      <c r="B545" s="188"/>
      <c r="D545" s="189" t="s">
        <v>136</v>
      </c>
      <c r="E545" s="190" t="s">
        <v>3</v>
      </c>
      <c r="F545" s="191" t="s">
        <v>739</v>
      </c>
      <c r="H545" s="192">
        <v>34.299999999999997</v>
      </c>
      <c r="I545" s="193"/>
      <c r="L545" s="188"/>
      <c r="M545" s="194"/>
      <c r="N545" s="195"/>
      <c r="O545" s="195"/>
      <c r="P545" s="195"/>
      <c r="Q545" s="195"/>
      <c r="R545" s="195"/>
      <c r="S545" s="195"/>
      <c r="T545" s="196"/>
      <c r="AT545" s="197" t="s">
        <v>136</v>
      </c>
      <c r="AU545" s="197" t="s">
        <v>78</v>
      </c>
      <c r="AV545" s="12" t="s">
        <v>78</v>
      </c>
      <c r="AW545" s="12" t="s">
        <v>34</v>
      </c>
      <c r="AX545" s="12" t="s">
        <v>22</v>
      </c>
      <c r="AY545" s="197" t="s">
        <v>126</v>
      </c>
    </row>
    <row r="546" spans="2:65" s="1" customFormat="1" ht="20.45" customHeight="1">
      <c r="B546" s="164"/>
      <c r="C546" s="165" t="s">
        <v>740</v>
      </c>
      <c r="D546" s="165" t="s">
        <v>128</v>
      </c>
      <c r="E546" s="166" t="s">
        <v>741</v>
      </c>
      <c r="F546" s="167" t="s">
        <v>742</v>
      </c>
      <c r="G546" s="168" t="s">
        <v>189</v>
      </c>
      <c r="H546" s="169">
        <v>34.299999999999997</v>
      </c>
      <c r="I546" s="170"/>
      <c r="J546" s="171">
        <f>ROUND(I546*H546,2)</f>
        <v>0</v>
      </c>
      <c r="K546" s="167" t="s">
        <v>132</v>
      </c>
      <c r="L546" s="35"/>
      <c r="M546" s="172" t="s">
        <v>3</v>
      </c>
      <c r="N546" s="173" t="s">
        <v>41</v>
      </c>
      <c r="O546" s="36"/>
      <c r="P546" s="174">
        <f>O546*H546</f>
        <v>0</v>
      </c>
      <c r="Q546" s="174">
        <v>0</v>
      </c>
      <c r="R546" s="174">
        <f>Q546*H546</f>
        <v>0</v>
      </c>
      <c r="S546" s="174">
        <v>0</v>
      </c>
      <c r="T546" s="175">
        <f>S546*H546</f>
        <v>0</v>
      </c>
      <c r="AR546" s="18" t="s">
        <v>592</v>
      </c>
      <c r="AT546" s="18" t="s">
        <v>128</v>
      </c>
      <c r="AU546" s="18" t="s">
        <v>78</v>
      </c>
      <c r="AY546" s="18" t="s">
        <v>126</v>
      </c>
      <c r="BE546" s="176">
        <f>IF(N546="základní",J546,0)</f>
        <v>0</v>
      </c>
      <c r="BF546" s="176">
        <f>IF(N546="snížená",J546,0)</f>
        <v>0</v>
      </c>
      <c r="BG546" s="176">
        <f>IF(N546="zákl. přenesená",J546,0)</f>
        <v>0</v>
      </c>
      <c r="BH546" s="176">
        <f>IF(N546="sníž. přenesená",J546,0)</f>
        <v>0</v>
      </c>
      <c r="BI546" s="176">
        <f>IF(N546="nulová",J546,0)</f>
        <v>0</v>
      </c>
      <c r="BJ546" s="18" t="s">
        <v>22</v>
      </c>
      <c r="BK546" s="176">
        <f>ROUND(I546*H546,2)</f>
        <v>0</v>
      </c>
      <c r="BL546" s="18" t="s">
        <v>592</v>
      </c>
      <c r="BM546" s="18" t="s">
        <v>743</v>
      </c>
    </row>
    <row r="547" spans="2:65" s="1" customFormat="1" ht="20.45" customHeight="1">
      <c r="B547" s="35"/>
      <c r="D547" s="189" t="s">
        <v>135</v>
      </c>
      <c r="F547" s="212" t="s">
        <v>742</v>
      </c>
      <c r="I547" s="179"/>
      <c r="L547" s="35"/>
      <c r="M547" s="64"/>
      <c r="N547" s="36"/>
      <c r="O547" s="36"/>
      <c r="P547" s="36"/>
      <c r="Q547" s="36"/>
      <c r="R547" s="36"/>
      <c r="S547" s="36"/>
      <c r="T547" s="65"/>
      <c r="AT547" s="18" t="s">
        <v>135</v>
      </c>
      <c r="AU547" s="18" t="s">
        <v>78</v>
      </c>
    </row>
    <row r="548" spans="2:65" s="1" customFormat="1" ht="20.45" customHeight="1">
      <c r="B548" s="164"/>
      <c r="C548" s="213" t="s">
        <v>744</v>
      </c>
      <c r="D548" s="213" t="s">
        <v>293</v>
      </c>
      <c r="E548" s="214" t="s">
        <v>745</v>
      </c>
      <c r="F548" s="215" t="s">
        <v>746</v>
      </c>
      <c r="G548" s="216" t="s">
        <v>189</v>
      </c>
      <c r="H548" s="217">
        <v>37.729999999999997</v>
      </c>
      <c r="I548" s="218"/>
      <c r="J548" s="219">
        <f>ROUND(I548*H548,2)</f>
        <v>0</v>
      </c>
      <c r="K548" s="215" t="s">
        <v>132</v>
      </c>
      <c r="L548" s="220"/>
      <c r="M548" s="221" t="s">
        <v>3</v>
      </c>
      <c r="N548" s="222" t="s">
        <v>41</v>
      </c>
      <c r="O548" s="36"/>
      <c r="P548" s="174">
        <f>O548*H548</f>
        <v>0</v>
      </c>
      <c r="Q548" s="174">
        <v>1.7000000000000001E-4</v>
      </c>
      <c r="R548" s="174">
        <f>Q548*H548</f>
        <v>6.4140999999999998E-3</v>
      </c>
      <c r="S548" s="174">
        <v>0</v>
      </c>
      <c r="T548" s="175">
        <f>S548*H548</f>
        <v>0</v>
      </c>
      <c r="AR548" s="18" t="s">
        <v>310</v>
      </c>
      <c r="AT548" s="18" t="s">
        <v>293</v>
      </c>
      <c r="AU548" s="18" t="s">
        <v>78</v>
      </c>
      <c r="AY548" s="18" t="s">
        <v>126</v>
      </c>
      <c r="BE548" s="176">
        <f>IF(N548="základní",J548,0)</f>
        <v>0</v>
      </c>
      <c r="BF548" s="176">
        <f>IF(N548="snížená",J548,0)</f>
        <v>0</v>
      </c>
      <c r="BG548" s="176">
        <f>IF(N548="zákl. přenesená",J548,0)</f>
        <v>0</v>
      </c>
      <c r="BH548" s="176">
        <f>IF(N548="sníž. přenesená",J548,0)</f>
        <v>0</v>
      </c>
      <c r="BI548" s="176">
        <f>IF(N548="nulová",J548,0)</f>
        <v>0</v>
      </c>
      <c r="BJ548" s="18" t="s">
        <v>22</v>
      </c>
      <c r="BK548" s="176">
        <f>ROUND(I548*H548,2)</f>
        <v>0</v>
      </c>
      <c r="BL548" s="18" t="s">
        <v>592</v>
      </c>
      <c r="BM548" s="18" t="s">
        <v>747</v>
      </c>
    </row>
    <row r="549" spans="2:65" s="1" customFormat="1" ht="20.45" customHeight="1">
      <c r="B549" s="35"/>
      <c r="D549" s="177" t="s">
        <v>135</v>
      </c>
      <c r="F549" s="178" t="s">
        <v>746</v>
      </c>
      <c r="I549" s="179"/>
      <c r="L549" s="35"/>
      <c r="M549" s="64"/>
      <c r="N549" s="36"/>
      <c r="O549" s="36"/>
      <c r="P549" s="36"/>
      <c r="Q549" s="36"/>
      <c r="R549" s="36"/>
      <c r="S549" s="36"/>
      <c r="T549" s="65"/>
      <c r="AT549" s="18" t="s">
        <v>135</v>
      </c>
      <c r="AU549" s="18" t="s">
        <v>78</v>
      </c>
    </row>
    <row r="550" spans="2:65" s="1" customFormat="1" ht="28.9" customHeight="1">
      <c r="B550" s="35"/>
      <c r="D550" s="177" t="s">
        <v>599</v>
      </c>
      <c r="F550" s="223" t="s">
        <v>748</v>
      </c>
      <c r="I550" s="179"/>
      <c r="L550" s="35"/>
      <c r="M550" s="64"/>
      <c r="N550" s="36"/>
      <c r="O550" s="36"/>
      <c r="P550" s="36"/>
      <c r="Q550" s="36"/>
      <c r="R550" s="36"/>
      <c r="S550" s="36"/>
      <c r="T550" s="65"/>
      <c r="AT550" s="18" t="s">
        <v>599</v>
      </c>
      <c r="AU550" s="18" t="s">
        <v>78</v>
      </c>
    </row>
    <row r="551" spans="2:65" s="12" customFormat="1" ht="20.45" customHeight="1">
      <c r="B551" s="188"/>
      <c r="D551" s="177" t="s">
        <v>136</v>
      </c>
      <c r="E551" s="197" t="s">
        <v>3</v>
      </c>
      <c r="F551" s="198" t="s">
        <v>749</v>
      </c>
      <c r="H551" s="199">
        <v>34.299999999999997</v>
      </c>
      <c r="I551" s="193"/>
      <c r="L551" s="188"/>
      <c r="M551" s="194"/>
      <c r="N551" s="195"/>
      <c r="O551" s="195"/>
      <c r="P551" s="195"/>
      <c r="Q551" s="195"/>
      <c r="R551" s="195"/>
      <c r="S551" s="195"/>
      <c r="T551" s="196"/>
      <c r="AT551" s="197" t="s">
        <v>136</v>
      </c>
      <c r="AU551" s="197" t="s">
        <v>78</v>
      </c>
      <c r="AV551" s="12" t="s">
        <v>78</v>
      </c>
      <c r="AW551" s="12" t="s">
        <v>34</v>
      </c>
      <c r="AX551" s="12" t="s">
        <v>22</v>
      </c>
      <c r="AY551" s="197" t="s">
        <v>126</v>
      </c>
    </row>
    <row r="552" spans="2:65" s="12" customFormat="1" ht="20.45" customHeight="1">
      <c r="B552" s="188"/>
      <c r="D552" s="189" t="s">
        <v>136</v>
      </c>
      <c r="F552" s="191" t="s">
        <v>750</v>
      </c>
      <c r="H552" s="192">
        <v>37.729999999999997</v>
      </c>
      <c r="I552" s="193"/>
      <c r="L552" s="188"/>
      <c r="M552" s="194"/>
      <c r="N552" s="195"/>
      <c r="O552" s="195"/>
      <c r="P552" s="195"/>
      <c r="Q552" s="195"/>
      <c r="R552" s="195"/>
      <c r="S552" s="195"/>
      <c r="T552" s="196"/>
      <c r="AT552" s="197" t="s">
        <v>136</v>
      </c>
      <c r="AU552" s="197" t="s">
        <v>78</v>
      </c>
      <c r="AV552" s="12" t="s">
        <v>78</v>
      </c>
      <c r="AW552" s="12" t="s">
        <v>4</v>
      </c>
      <c r="AX552" s="12" t="s">
        <v>22</v>
      </c>
      <c r="AY552" s="197" t="s">
        <v>126</v>
      </c>
    </row>
    <row r="553" spans="2:65" s="1" customFormat="1" ht="20.45" customHeight="1">
      <c r="B553" s="164"/>
      <c r="C553" s="165" t="s">
        <v>751</v>
      </c>
      <c r="D553" s="165" t="s">
        <v>128</v>
      </c>
      <c r="E553" s="166" t="s">
        <v>752</v>
      </c>
      <c r="F553" s="167" t="s">
        <v>753</v>
      </c>
      <c r="G553" s="168" t="s">
        <v>189</v>
      </c>
      <c r="H553" s="169">
        <v>34.299999999999997</v>
      </c>
      <c r="I553" s="170"/>
      <c r="J553" s="171">
        <f>ROUND(I553*H553,2)</f>
        <v>0</v>
      </c>
      <c r="K553" s="167" t="s">
        <v>132</v>
      </c>
      <c r="L553" s="35"/>
      <c r="M553" s="172" t="s">
        <v>3</v>
      </c>
      <c r="N553" s="173" t="s">
        <v>41</v>
      </c>
      <c r="O553" s="36"/>
      <c r="P553" s="174">
        <f>O553*H553</f>
        <v>0</v>
      </c>
      <c r="Q553" s="174">
        <v>0</v>
      </c>
      <c r="R553" s="174">
        <f>Q553*H553</f>
        <v>0</v>
      </c>
      <c r="S553" s="174">
        <v>0</v>
      </c>
      <c r="T553" s="175">
        <f>S553*H553</f>
        <v>0</v>
      </c>
      <c r="AR553" s="18" t="s">
        <v>592</v>
      </c>
      <c r="AT553" s="18" t="s">
        <v>128</v>
      </c>
      <c r="AU553" s="18" t="s">
        <v>78</v>
      </c>
      <c r="AY553" s="18" t="s">
        <v>126</v>
      </c>
      <c r="BE553" s="176">
        <f>IF(N553="základní",J553,0)</f>
        <v>0</v>
      </c>
      <c r="BF553" s="176">
        <f>IF(N553="snížená",J553,0)</f>
        <v>0</v>
      </c>
      <c r="BG553" s="176">
        <f>IF(N553="zákl. přenesená",J553,0)</f>
        <v>0</v>
      </c>
      <c r="BH553" s="176">
        <f>IF(N553="sníž. přenesená",J553,0)</f>
        <v>0</v>
      </c>
      <c r="BI553" s="176">
        <f>IF(N553="nulová",J553,0)</f>
        <v>0</v>
      </c>
      <c r="BJ553" s="18" t="s">
        <v>22</v>
      </c>
      <c r="BK553" s="176">
        <f>ROUND(I553*H553,2)</f>
        <v>0</v>
      </c>
      <c r="BL553" s="18" t="s">
        <v>592</v>
      </c>
      <c r="BM553" s="18" t="s">
        <v>754</v>
      </c>
    </row>
    <row r="554" spans="2:65" s="1" customFormat="1" ht="20.45" customHeight="1">
      <c r="B554" s="35"/>
      <c r="D554" s="189" t="s">
        <v>135</v>
      </c>
      <c r="F554" s="212" t="s">
        <v>753</v>
      </c>
      <c r="I554" s="179"/>
      <c r="L554" s="35"/>
      <c r="M554" s="64"/>
      <c r="N554" s="36"/>
      <c r="O554" s="36"/>
      <c r="P554" s="36"/>
      <c r="Q554" s="36"/>
      <c r="R554" s="36"/>
      <c r="S554" s="36"/>
      <c r="T554" s="65"/>
      <c r="AT554" s="18" t="s">
        <v>135</v>
      </c>
      <c r="AU554" s="18" t="s">
        <v>78</v>
      </c>
    </row>
    <row r="555" spans="2:65" s="1" customFormat="1" ht="20.45" customHeight="1">
      <c r="B555" s="164"/>
      <c r="C555" s="213" t="s">
        <v>27</v>
      </c>
      <c r="D555" s="213" t="s">
        <v>293</v>
      </c>
      <c r="E555" s="214" t="s">
        <v>755</v>
      </c>
      <c r="F555" s="215" t="s">
        <v>756</v>
      </c>
      <c r="G555" s="216" t="s">
        <v>189</v>
      </c>
      <c r="H555" s="217">
        <v>37.729999999999997</v>
      </c>
      <c r="I555" s="218"/>
      <c r="J555" s="219">
        <f>ROUND(I555*H555,2)</f>
        <v>0</v>
      </c>
      <c r="K555" s="215" t="s">
        <v>132</v>
      </c>
      <c r="L555" s="220"/>
      <c r="M555" s="221" t="s">
        <v>3</v>
      </c>
      <c r="N555" s="222" t="s">
        <v>41</v>
      </c>
      <c r="O555" s="36"/>
      <c r="P555" s="174">
        <f>O555*H555</f>
        <v>0</v>
      </c>
      <c r="Q555" s="174">
        <v>4.9100000000000003E-3</v>
      </c>
      <c r="R555" s="174">
        <f>Q555*H555</f>
        <v>0.18525429999999998</v>
      </c>
      <c r="S555" s="174">
        <v>0</v>
      </c>
      <c r="T555" s="175">
        <f>S555*H555</f>
        <v>0</v>
      </c>
      <c r="AR555" s="18" t="s">
        <v>310</v>
      </c>
      <c r="AT555" s="18" t="s">
        <v>293</v>
      </c>
      <c r="AU555" s="18" t="s">
        <v>78</v>
      </c>
      <c r="AY555" s="18" t="s">
        <v>126</v>
      </c>
      <c r="BE555" s="176">
        <f>IF(N555="základní",J555,0)</f>
        <v>0</v>
      </c>
      <c r="BF555" s="176">
        <f>IF(N555="snížená",J555,0)</f>
        <v>0</v>
      </c>
      <c r="BG555" s="176">
        <f>IF(N555="zákl. přenesená",J555,0)</f>
        <v>0</v>
      </c>
      <c r="BH555" s="176">
        <f>IF(N555="sníž. přenesená",J555,0)</f>
        <v>0</v>
      </c>
      <c r="BI555" s="176">
        <f>IF(N555="nulová",J555,0)</f>
        <v>0</v>
      </c>
      <c r="BJ555" s="18" t="s">
        <v>22</v>
      </c>
      <c r="BK555" s="176">
        <f>ROUND(I555*H555,2)</f>
        <v>0</v>
      </c>
      <c r="BL555" s="18" t="s">
        <v>592</v>
      </c>
      <c r="BM555" s="18" t="s">
        <v>757</v>
      </c>
    </row>
    <row r="556" spans="2:65" s="1" customFormat="1" ht="20.45" customHeight="1">
      <c r="B556" s="35"/>
      <c r="D556" s="177" t="s">
        <v>135</v>
      </c>
      <c r="F556" s="178" t="s">
        <v>756</v>
      </c>
      <c r="I556" s="179"/>
      <c r="L556" s="35"/>
      <c r="M556" s="64"/>
      <c r="N556" s="36"/>
      <c r="O556" s="36"/>
      <c r="P556" s="36"/>
      <c r="Q556" s="36"/>
      <c r="R556" s="36"/>
      <c r="S556" s="36"/>
      <c r="T556" s="65"/>
      <c r="AT556" s="18" t="s">
        <v>135</v>
      </c>
      <c r="AU556" s="18" t="s">
        <v>78</v>
      </c>
    </row>
    <row r="557" spans="2:65" s="12" customFormat="1" ht="20.45" customHeight="1">
      <c r="B557" s="188"/>
      <c r="D557" s="177" t="s">
        <v>136</v>
      </c>
      <c r="E557" s="197" t="s">
        <v>3</v>
      </c>
      <c r="F557" s="198" t="s">
        <v>749</v>
      </c>
      <c r="H557" s="199">
        <v>34.299999999999997</v>
      </c>
      <c r="I557" s="193"/>
      <c r="L557" s="188"/>
      <c r="M557" s="194"/>
      <c r="N557" s="195"/>
      <c r="O557" s="195"/>
      <c r="P557" s="195"/>
      <c r="Q557" s="195"/>
      <c r="R557" s="195"/>
      <c r="S557" s="195"/>
      <c r="T557" s="196"/>
      <c r="AT557" s="197" t="s">
        <v>136</v>
      </c>
      <c r="AU557" s="197" t="s">
        <v>78</v>
      </c>
      <c r="AV557" s="12" t="s">
        <v>78</v>
      </c>
      <c r="AW557" s="12" t="s">
        <v>34</v>
      </c>
      <c r="AX557" s="12" t="s">
        <v>22</v>
      </c>
      <c r="AY557" s="197" t="s">
        <v>126</v>
      </c>
    </row>
    <row r="558" spans="2:65" s="12" customFormat="1" ht="20.45" customHeight="1">
      <c r="B558" s="188"/>
      <c r="D558" s="189" t="s">
        <v>136</v>
      </c>
      <c r="F558" s="191" t="s">
        <v>750</v>
      </c>
      <c r="H558" s="192">
        <v>37.729999999999997</v>
      </c>
      <c r="I558" s="193"/>
      <c r="L558" s="188"/>
      <c r="M558" s="194"/>
      <c r="N558" s="195"/>
      <c r="O558" s="195"/>
      <c r="P558" s="195"/>
      <c r="Q558" s="195"/>
      <c r="R558" s="195"/>
      <c r="S558" s="195"/>
      <c r="T558" s="196"/>
      <c r="AT558" s="197" t="s">
        <v>136</v>
      </c>
      <c r="AU558" s="197" t="s">
        <v>78</v>
      </c>
      <c r="AV558" s="12" t="s">
        <v>78</v>
      </c>
      <c r="AW558" s="12" t="s">
        <v>4</v>
      </c>
      <c r="AX558" s="12" t="s">
        <v>22</v>
      </c>
      <c r="AY558" s="197" t="s">
        <v>126</v>
      </c>
    </row>
    <row r="559" spans="2:65" s="1" customFormat="1" ht="20.45" customHeight="1">
      <c r="B559" s="164"/>
      <c r="C559" s="165" t="s">
        <v>758</v>
      </c>
      <c r="D559" s="165" t="s">
        <v>128</v>
      </c>
      <c r="E559" s="166" t="s">
        <v>759</v>
      </c>
      <c r="F559" s="167" t="s">
        <v>760</v>
      </c>
      <c r="G559" s="168" t="s">
        <v>200</v>
      </c>
      <c r="H559" s="169">
        <v>0.61099999999999999</v>
      </c>
      <c r="I559" s="170"/>
      <c r="J559" s="171">
        <f>ROUND(I559*H559,2)</f>
        <v>0</v>
      </c>
      <c r="K559" s="167" t="s">
        <v>132</v>
      </c>
      <c r="L559" s="35"/>
      <c r="M559" s="172" t="s">
        <v>3</v>
      </c>
      <c r="N559" s="173" t="s">
        <v>41</v>
      </c>
      <c r="O559" s="36"/>
      <c r="P559" s="174">
        <f>O559*H559</f>
        <v>0</v>
      </c>
      <c r="Q559" s="174">
        <v>0</v>
      </c>
      <c r="R559" s="174">
        <f>Q559*H559</f>
        <v>0</v>
      </c>
      <c r="S559" s="174">
        <v>0</v>
      </c>
      <c r="T559" s="175">
        <f>S559*H559</f>
        <v>0</v>
      </c>
      <c r="AR559" s="18" t="s">
        <v>592</v>
      </c>
      <c r="AT559" s="18" t="s">
        <v>128</v>
      </c>
      <c r="AU559" s="18" t="s">
        <v>78</v>
      </c>
      <c r="AY559" s="18" t="s">
        <v>126</v>
      </c>
      <c r="BE559" s="176">
        <f>IF(N559="základní",J559,0)</f>
        <v>0</v>
      </c>
      <c r="BF559" s="176">
        <f>IF(N559="snížená",J559,0)</f>
        <v>0</v>
      </c>
      <c r="BG559" s="176">
        <f>IF(N559="zákl. přenesená",J559,0)</f>
        <v>0</v>
      </c>
      <c r="BH559" s="176">
        <f>IF(N559="sníž. přenesená",J559,0)</f>
        <v>0</v>
      </c>
      <c r="BI559" s="176">
        <f>IF(N559="nulová",J559,0)</f>
        <v>0</v>
      </c>
      <c r="BJ559" s="18" t="s">
        <v>22</v>
      </c>
      <c r="BK559" s="176">
        <f>ROUND(I559*H559,2)</f>
        <v>0</v>
      </c>
      <c r="BL559" s="18" t="s">
        <v>592</v>
      </c>
      <c r="BM559" s="18" t="s">
        <v>761</v>
      </c>
    </row>
    <row r="560" spans="2:65" s="1" customFormat="1" ht="20.45" customHeight="1">
      <c r="B560" s="35"/>
      <c r="D560" s="177" t="s">
        <v>135</v>
      </c>
      <c r="F560" s="178" t="s">
        <v>760</v>
      </c>
      <c r="I560" s="179"/>
      <c r="L560" s="35"/>
      <c r="M560" s="64"/>
      <c r="N560" s="36"/>
      <c r="O560" s="36"/>
      <c r="P560" s="36"/>
      <c r="Q560" s="36"/>
      <c r="R560" s="36"/>
      <c r="S560" s="36"/>
      <c r="T560" s="65"/>
      <c r="AT560" s="18" t="s">
        <v>135</v>
      </c>
      <c r="AU560" s="18" t="s">
        <v>78</v>
      </c>
    </row>
    <row r="561" spans="2:65" s="10" customFormat="1" ht="29.85" customHeight="1">
      <c r="B561" s="150"/>
      <c r="D561" s="161" t="s">
        <v>69</v>
      </c>
      <c r="E561" s="162" t="s">
        <v>762</v>
      </c>
      <c r="F561" s="162" t="s">
        <v>763</v>
      </c>
      <c r="I561" s="153"/>
      <c r="J561" s="163">
        <f>BK561</f>
        <v>0</v>
      </c>
      <c r="L561" s="150"/>
      <c r="M561" s="155"/>
      <c r="N561" s="156"/>
      <c r="O561" s="156"/>
      <c r="P561" s="157">
        <f>SUM(P562:P590)</f>
        <v>0</v>
      </c>
      <c r="Q561" s="156"/>
      <c r="R561" s="157">
        <f>SUM(R562:R590)</f>
        <v>1.6956909999999998</v>
      </c>
      <c r="S561" s="156"/>
      <c r="T561" s="158">
        <f>SUM(T562:T590)</f>
        <v>0</v>
      </c>
      <c r="AR561" s="151" t="s">
        <v>78</v>
      </c>
      <c r="AT561" s="159" t="s">
        <v>69</v>
      </c>
      <c r="AU561" s="159" t="s">
        <v>22</v>
      </c>
      <c r="AY561" s="151" t="s">
        <v>126</v>
      </c>
      <c r="BK561" s="160">
        <f>SUM(BK562:BK590)</f>
        <v>0</v>
      </c>
    </row>
    <row r="562" spans="2:65" s="1" customFormat="1" ht="28.9" customHeight="1">
      <c r="B562" s="164"/>
      <c r="C562" s="165" t="s">
        <v>764</v>
      </c>
      <c r="D562" s="165" t="s">
        <v>128</v>
      </c>
      <c r="E562" s="166" t="s">
        <v>765</v>
      </c>
      <c r="F562" s="167" t="s">
        <v>766</v>
      </c>
      <c r="G562" s="168" t="s">
        <v>189</v>
      </c>
      <c r="H562" s="169">
        <v>201</v>
      </c>
      <c r="I562" s="170"/>
      <c r="J562" s="171">
        <f>ROUND(I562*H562,2)</f>
        <v>0</v>
      </c>
      <c r="K562" s="167" t="s">
        <v>132</v>
      </c>
      <c r="L562" s="35"/>
      <c r="M562" s="172" t="s">
        <v>3</v>
      </c>
      <c r="N562" s="173" t="s">
        <v>41</v>
      </c>
      <c r="O562" s="36"/>
      <c r="P562" s="174">
        <f>O562*H562</f>
        <v>0</v>
      </c>
      <c r="Q562" s="174">
        <v>6.4999999999999997E-3</v>
      </c>
      <c r="R562" s="174">
        <f>Q562*H562</f>
        <v>1.3065</v>
      </c>
      <c r="S562" s="174">
        <v>0</v>
      </c>
      <c r="T562" s="175">
        <f>S562*H562</f>
        <v>0</v>
      </c>
      <c r="AR562" s="18" t="s">
        <v>592</v>
      </c>
      <c r="AT562" s="18" t="s">
        <v>128</v>
      </c>
      <c r="AU562" s="18" t="s">
        <v>78</v>
      </c>
      <c r="AY562" s="18" t="s">
        <v>126</v>
      </c>
      <c r="BE562" s="176">
        <f>IF(N562="základní",J562,0)</f>
        <v>0</v>
      </c>
      <c r="BF562" s="176">
        <f>IF(N562="snížená",J562,0)</f>
        <v>0</v>
      </c>
      <c r="BG562" s="176">
        <f>IF(N562="zákl. přenesená",J562,0)</f>
        <v>0</v>
      </c>
      <c r="BH562" s="176">
        <f>IF(N562="sníž. přenesená",J562,0)</f>
        <v>0</v>
      </c>
      <c r="BI562" s="176">
        <f>IF(N562="nulová",J562,0)</f>
        <v>0</v>
      </c>
      <c r="BJ562" s="18" t="s">
        <v>22</v>
      </c>
      <c r="BK562" s="176">
        <f>ROUND(I562*H562,2)</f>
        <v>0</v>
      </c>
      <c r="BL562" s="18" t="s">
        <v>592</v>
      </c>
      <c r="BM562" s="18" t="s">
        <v>767</v>
      </c>
    </row>
    <row r="563" spans="2:65" s="1" customFormat="1" ht="28.9" customHeight="1">
      <c r="B563" s="35"/>
      <c r="D563" s="177" t="s">
        <v>135</v>
      </c>
      <c r="F563" s="178" t="s">
        <v>766</v>
      </c>
      <c r="I563" s="179"/>
      <c r="L563" s="35"/>
      <c r="M563" s="64"/>
      <c r="N563" s="36"/>
      <c r="O563" s="36"/>
      <c r="P563" s="36"/>
      <c r="Q563" s="36"/>
      <c r="R563" s="36"/>
      <c r="S563" s="36"/>
      <c r="T563" s="65"/>
      <c r="AT563" s="18" t="s">
        <v>135</v>
      </c>
      <c r="AU563" s="18" t="s">
        <v>78</v>
      </c>
    </row>
    <row r="564" spans="2:65" s="11" customFormat="1" ht="20.45" customHeight="1">
      <c r="B564" s="180"/>
      <c r="D564" s="177" t="s">
        <v>136</v>
      </c>
      <c r="E564" s="181" t="s">
        <v>3</v>
      </c>
      <c r="F564" s="182" t="s">
        <v>768</v>
      </c>
      <c r="H564" s="183" t="s">
        <v>3</v>
      </c>
      <c r="I564" s="184"/>
      <c r="L564" s="180"/>
      <c r="M564" s="185"/>
      <c r="N564" s="186"/>
      <c r="O564" s="186"/>
      <c r="P564" s="186"/>
      <c r="Q564" s="186"/>
      <c r="R564" s="186"/>
      <c r="S564" s="186"/>
      <c r="T564" s="187"/>
      <c r="AT564" s="183" t="s">
        <v>136</v>
      </c>
      <c r="AU564" s="183" t="s">
        <v>78</v>
      </c>
      <c r="AV564" s="11" t="s">
        <v>22</v>
      </c>
      <c r="AW564" s="11" t="s">
        <v>34</v>
      </c>
      <c r="AX564" s="11" t="s">
        <v>70</v>
      </c>
      <c r="AY564" s="183" t="s">
        <v>126</v>
      </c>
    </row>
    <row r="565" spans="2:65" s="12" customFormat="1" ht="20.45" customHeight="1">
      <c r="B565" s="188"/>
      <c r="D565" s="189" t="s">
        <v>136</v>
      </c>
      <c r="E565" s="190" t="s">
        <v>3</v>
      </c>
      <c r="F565" s="191" t="s">
        <v>708</v>
      </c>
      <c r="H565" s="192">
        <v>201</v>
      </c>
      <c r="I565" s="193"/>
      <c r="L565" s="188"/>
      <c r="M565" s="194"/>
      <c r="N565" s="195"/>
      <c r="O565" s="195"/>
      <c r="P565" s="195"/>
      <c r="Q565" s="195"/>
      <c r="R565" s="195"/>
      <c r="S565" s="195"/>
      <c r="T565" s="196"/>
      <c r="AT565" s="197" t="s">
        <v>136</v>
      </c>
      <c r="AU565" s="197" t="s">
        <v>78</v>
      </c>
      <c r="AV565" s="12" t="s">
        <v>78</v>
      </c>
      <c r="AW565" s="12" t="s">
        <v>34</v>
      </c>
      <c r="AX565" s="12" t="s">
        <v>22</v>
      </c>
      <c r="AY565" s="197" t="s">
        <v>126</v>
      </c>
    </row>
    <row r="566" spans="2:65" s="1" customFormat="1" ht="28.9" customHeight="1">
      <c r="B566" s="164"/>
      <c r="C566" s="165" t="s">
        <v>769</v>
      </c>
      <c r="D566" s="165" t="s">
        <v>128</v>
      </c>
      <c r="E566" s="166" t="s">
        <v>770</v>
      </c>
      <c r="F566" s="167" t="s">
        <v>771</v>
      </c>
      <c r="G566" s="168" t="s">
        <v>262</v>
      </c>
      <c r="H566" s="169">
        <v>15</v>
      </c>
      <c r="I566" s="170"/>
      <c r="J566" s="171">
        <f>ROUND(I566*H566,2)</f>
        <v>0</v>
      </c>
      <c r="K566" s="167" t="s">
        <v>132</v>
      </c>
      <c r="L566" s="35"/>
      <c r="M566" s="172" t="s">
        <v>3</v>
      </c>
      <c r="N566" s="173" t="s">
        <v>41</v>
      </c>
      <c r="O566" s="36"/>
      <c r="P566" s="174">
        <f>O566*H566</f>
        <v>0</v>
      </c>
      <c r="Q566" s="174">
        <v>4.2199999999999998E-3</v>
      </c>
      <c r="R566" s="174">
        <f>Q566*H566</f>
        <v>6.3299999999999995E-2</v>
      </c>
      <c r="S566" s="174">
        <v>0</v>
      </c>
      <c r="T566" s="175">
        <f>S566*H566</f>
        <v>0</v>
      </c>
      <c r="AR566" s="18" t="s">
        <v>592</v>
      </c>
      <c r="AT566" s="18" t="s">
        <v>128</v>
      </c>
      <c r="AU566" s="18" t="s">
        <v>78</v>
      </c>
      <c r="AY566" s="18" t="s">
        <v>126</v>
      </c>
      <c r="BE566" s="176">
        <f>IF(N566="základní",J566,0)</f>
        <v>0</v>
      </c>
      <c r="BF566" s="176">
        <f>IF(N566="snížená",J566,0)</f>
        <v>0</v>
      </c>
      <c r="BG566" s="176">
        <f>IF(N566="zákl. přenesená",J566,0)</f>
        <v>0</v>
      </c>
      <c r="BH566" s="176">
        <f>IF(N566="sníž. přenesená",J566,0)</f>
        <v>0</v>
      </c>
      <c r="BI566" s="176">
        <f>IF(N566="nulová",J566,0)</f>
        <v>0</v>
      </c>
      <c r="BJ566" s="18" t="s">
        <v>22</v>
      </c>
      <c r="BK566" s="176">
        <f>ROUND(I566*H566,2)</f>
        <v>0</v>
      </c>
      <c r="BL566" s="18" t="s">
        <v>592</v>
      </c>
      <c r="BM566" s="18" t="s">
        <v>772</v>
      </c>
    </row>
    <row r="567" spans="2:65" s="1" customFormat="1" ht="28.9" customHeight="1">
      <c r="B567" s="35"/>
      <c r="D567" s="189" t="s">
        <v>135</v>
      </c>
      <c r="F567" s="212" t="s">
        <v>771</v>
      </c>
      <c r="I567" s="179"/>
      <c r="L567" s="35"/>
      <c r="M567" s="64"/>
      <c r="N567" s="36"/>
      <c r="O567" s="36"/>
      <c r="P567" s="36"/>
      <c r="Q567" s="36"/>
      <c r="R567" s="36"/>
      <c r="S567" s="36"/>
      <c r="T567" s="65"/>
      <c r="AT567" s="18" t="s">
        <v>135</v>
      </c>
      <c r="AU567" s="18" t="s">
        <v>78</v>
      </c>
    </row>
    <row r="568" spans="2:65" s="1" customFormat="1" ht="20.45" customHeight="1">
      <c r="B568" s="164"/>
      <c r="C568" s="165" t="s">
        <v>773</v>
      </c>
      <c r="D568" s="165" t="s">
        <v>128</v>
      </c>
      <c r="E568" s="166" t="s">
        <v>774</v>
      </c>
      <c r="F568" s="167" t="s">
        <v>775</v>
      </c>
      <c r="G568" s="168" t="s">
        <v>262</v>
      </c>
      <c r="H568" s="169">
        <v>30</v>
      </c>
      <c r="I568" s="170"/>
      <c r="J568" s="171">
        <f>ROUND(I568*H568,2)</f>
        <v>0</v>
      </c>
      <c r="K568" s="167" t="s">
        <v>132</v>
      </c>
      <c r="L568" s="35"/>
      <c r="M568" s="172" t="s">
        <v>3</v>
      </c>
      <c r="N568" s="173" t="s">
        <v>41</v>
      </c>
      <c r="O568" s="36"/>
      <c r="P568" s="174">
        <f>O568*H568</f>
        <v>0</v>
      </c>
      <c r="Q568" s="174">
        <v>2.1800000000000001E-3</v>
      </c>
      <c r="R568" s="174">
        <f>Q568*H568</f>
        <v>6.54E-2</v>
      </c>
      <c r="S568" s="174">
        <v>0</v>
      </c>
      <c r="T568" s="175">
        <f>S568*H568</f>
        <v>0</v>
      </c>
      <c r="AR568" s="18" t="s">
        <v>592</v>
      </c>
      <c r="AT568" s="18" t="s">
        <v>128</v>
      </c>
      <c r="AU568" s="18" t="s">
        <v>78</v>
      </c>
      <c r="AY568" s="18" t="s">
        <v>126</v>
      </c>
      <c r="BE568" s="176">
        <f>IF(N568="základní",J568,0)</f>
        <v>0</v>
      </c>
      <c r="BF568" s="176">
        <f>IF(N568="snížená",J568,0)</f>
        <v>0</v>
      </c>
      <c r="BG568" s="176">
        <f>IF(N568="zákl. přenesená",J568,0)</f>
        <v>0</v>
      </c>
      <c r="BH568" s="176">
        <f>IF(N568="sníž. přenesená",J568,0)</f>
        <v>0</v>
      </c>
      <c r="BI568" s="176">
        <f>IF(N568="nulová",J568,0)</f>
        <v>0</v>
      </c>
      <c r="BJ568" s="18" t="s">
        <v>22</v>
      </c>
      <c r="BK568" s="176">
        <f>ROUND(I568*H568,2)</f>
        <v>0</v>
      </c>
      <c r="BL568" s="18" t="s">
        <v>592</v>
      </c>
      <c r="BM568" s="18" t="s">
        <v>776</v>
      </c>
    </row>
    <row r="569" spans="2:65" s="1" customFormat="1" ht="20.45" customHeight="1">
      <c r="B569" s="35"/>
      <c r="D569" s="177" t="s">
        <v>135</v>
      </c>
      <c r="F569" s="178" t="s">
        <v>777</v>
      </c>
      <c r="I569" s="179"/>
      <c r="L569" s="35"/>
      <c r="M569" s="64"/>
      <c r="N569" s="36"/>
      <c r="O569" s="36"/>
      <c r="P569" s="36"/>
      <c r="Q569" s="36"/>
      <c r="R569" s="36"/>
      <c r="S569" s="36"/>
      <c r="T569" s="65"/>
      <c r="AT569" s="18" t="s">
        <v>135</v>
      </c>
      <c r="AU569" s="18" t="s">
        <v>78</v>
      </c>
    </row>
    <row r="570" spans="2:65" s="12" customFormat="1" ht="20.45" customHeight="1">
      <c r="B570" s="188"/>
      <c r="D570" s="189" t="s">
        <v>136</v>
      </c>
      <c r="E570" s="190" t="s">
        <v>3</v>
      </c>
      <c r="F570" s="191" t="s">
        <v>778</v>
      </c>
      <c r="H570" s="192">
        <v>30</v>
      </c>
      <c r="I570" s="193"/>
      <c r="L570" s="188"/>
      <c r="M570" s="194"/>
      <c r="N570" s="195"/>
      <c r="O570" s="195"/>
      <c r="P570" s="195"/>
      <c r="Q570" s="195"/>
      <c r="R570" s="195"/>
      <c r="S570" s="195"/>
      <c r="T570" s="196"/>
      <c r="AT570" s="197" t="s">
        <v>136</v>
      </c>
      <c r="AU570" s="197" t="s">
        <v>78</v>
      </c>
      <c r="AV570" s="12" t="s">
        <v>78</v>
      </c>
      <c r="AW570" s="12" t="s">
        <v>34</v>
      </c>
      <c r="AX570" s="12" t="s">
        <v>22</v>
      </c>
      <c r="AY570" s="197" t="s">
        <v>126</v>
      </c>
    </row>
    <row r="571" spans="2:65" s="1" customFormat="1" ht="20.45" customHeight="1">
      <c r="B571" s="164"/>
      <c r="C571" s="165" t="s">
        <v>779</v>
      </c>
      <c r="D571" s="165" t="s">
        <v>128</v>
      </c>
      <c r="E571" s="166" t="s">
        <v>780</v>
      </c>
      <c r="F571" s="167" t="s">
        <v>781</v>
      </c>
      <c r="G571" s="168" t="s">
        <v>262</v>
      </c>
      <c r="H571" s="169">
        <v>26.8</v>
      </c>
      <c r="I571" s="170"/>
      <c r="J571" s="171">
        <f>ROUND(I571*H571,2)</f>
        <v>0</v>
      </c>
      <c r="K571" s="167" t="s">
        <v>132</v>
      </c>
      <c r="L571" s="35"/>
      <c r="M571" s="172" t="s">
        <v>3</v>
      </c>
      <c r="N571" s="173" t="s">
        <v>41</v>
      </c>
      <c r="O571" s="36"/>
      <c r="P571" s="174">
        <f>O571*H571</f>
        <v>0</v>
      </c>
      <c r="Q571" s="174">
        <v>2.8700000000000002E-3</v>
      </c>
      <c r="R571" s="174">
        <f>Q571*H571</f>
        <v>7.6916000000000012E-2</v>
      </c>
      <c r="S571" s="174">
        <v>0</v>
      </c>
      <c r="T571" s="175">
        <f>S571*H571</f>
        <v>0</v>
      </c>
      <c r="AR571" s="18" t="s">
        <v>592</v>
      </c>
      <c r="AT571" s="18" t="s">
        <v>128</v>
      </c>
      <c r="AU571" s="18" t="s">
        <v>78</v>
      </c>
      <c r="AY571" s="18" t="s">
        <v>126</v>
      </c>
      <c r="BE571" s="176">
        <f>IF(N571="základní",J571,0)</f>
        <v>0</v>
      </c>
      <c r="BF571" s="176">
        <f>IF(N571="snížená",J571,0)</f>
        <v>0</v>
      </c>
      <c r="BG571" s="176">
        <f>IF(N571="zákl. přenesená",J571,0)</f>
        <v>0</v>
      </c>
      <c r="BH571" s="176">
        <f>IF(N571="sníž. přenesená",J571,0)</f>
        <v>0</v>
      </c>
      <c r="BI571" s="176">
        <f>IF(N571="nulová",J571,0)</f>
        <v>0</v>
      </c>
      <c r="BJ571" s="18" t="s">
        <v>22</v>
      </c>
      <c r="BK571" s="176">
        <f>ROUND(I571*H571,2)</f>
        <v>0</v>
      </c>
      <c r="BL571" s="18" t="s">
        <v>592</v>
      </c>
      <c r="BM571" s="18" t="s">
        <v>782</v>
      </c>
    </row>
    <row r="572" spans="2:65" s="1" customFormat="1" ht="20.45" customHeight="1">
      <c r="B572" s="35"/>
      <c r="D572" s="177" t="s">
        <v>135</v>
      </c>
      <c r="F572" s="178" t="s">
        <v>781</v>
      </c>
      <c r="I572" s="179"/>
      <c r="L572" s="35"/>
      <c r="M572" s="64"/>
      <c r="N572" s="36"/>
      <c r="O572" s="36"/>
      <c r="P572" s="36"/>
      <c r="Q572" s="36"/>
      <c r="R572" s="36"/>
      <c r="S572" s="36"/>
      <c r="T572" s="65"/>
      <c r="AT572" s="18" t="s">
        <v>135</v>
      </c>
      <c r="AU572" s="18" t="s">
        <v>78</v>
      </c>
    </row>
    <row r="573" spans="2:65" s="12" customFormat="1" ht="20.45" customHeight="1">
      <c r="B573" s="188"/>
      <c r="D573" s="189" t="s">
        <v>136</v>
      </c>
      <c r="E573" s="190" t="s">
        <v>3</v>
      </c>
      <c r="F573" s="191" t="s">
        <v>783</v>
      </c>
      <c r="H573" s="192">
        <v>26.8</v>
      </c>
      <c r="I573" s="193"/>
      <c r="L573" s="188"/>
      <c r="M573" s="194"/>
      <c r="N573" s="195"/>
      <c r="O573" s="195"/>
      <c r="P573" s="195"/>
      <c r="Q573" s="195"/>
      <c r="R573" s="195"/>
      <c r="S573" s="195"/>
      <c r="T573" s="196"/>
      <c r="AT573" s="197" t="s">
        <v>136</v>
      </c>
      <c r="AU573" s="197" t="s">
        <v>78</v>
      </c>
      <c r="AV573" s="12" t="s">
        <v>78</v>
      </c>
      <c r="AW573" s="12" t="s">
        <v>34</v>
      </c>
      <c r="AX573" s="12" t="s">
        <v>22</v>
      </c>
      <c r="AY573" s="197" t="s">
        <v>126</v>
      </c>
    </row>
    <row r="574" spans="2:65" s="1" customFormat="1" ht="20.45" customHeight="1">
      <c r="B574" s="164"/>
      <c r="C574" s="165" t="s">
        <v>784</v>
      </c>
      <c r="D574" s="165" t="s">
        <v>128</v>
      </c>
      <c r="E574" s="166" t="s">
        <v>785</v>
      </c>
      <c r="F574" s="167" t="s">
        <v>786</v>
      </c>
      <c r="G574" s="168" t="s">
        <v>262</v>
      </c>
      <c r="H574" s="169">
        <v>30</v>
      </c>
      <c r="I574" s="170"/>
      <c r="J574" s="171">
        <f>ROUND(I574*H574,2)</f>
        <v>0</v>
      </c>
      <c r="K574" s="167" t="s">
        <v>132</v>
      </c>
      <c r="L574" s="35"/>
      <c r="M574" s="172" t="s">
        <v>3</v>
      </c>
      <c r="N574" s="173" t="s">
        <v>41</v>
      </c>
      <c r="O574" s="36"/>
      <c r="P574" s="174">
        <f>O574*H574</f>
        <v>0</v>
      </c>
      <c r="Q574" s="174">
        <v>2.96E-3</v>
      </c>
      <c r="R574" s="174">
        <f>Q574*H574</f>
        <v>8.8800000000000004E-2</v>
      </c>
      <c r="S574" s="174">
        <v>0</v>
      </c>
      <c r="T574" s="175">
        <f>S574*H574</f>
        <v>0</v>
      </c>
      <c r="AR574" s="18" t="s">
        <v>592</v>
      </c>
      <c r="AT574" s="18" t="s">
        <v>128</v>
      </c>
      <c r="AU574" s="18" t="s">
        <v>78</v>
      </c>
      <c r="AY574" s="18" t="s">
        <v>126</v>
      </c>
      <c r="BE574" s="176">
        <f>IF(N574="základní",J574,0)</f>
        <v>0</v>
      </c>
      <c r="BF574" s="176">
        <f>IF(N574="snížená",J574,0)</f>
        <v>0</v>
      </c>
      <c r="BG574" s="176">
        <f>IF(N574="zákl. přenesená",J574,0)</f>
        <v>0</v>
      </c>
      <c r="BH574" s="176">
        <f>IF(N574="sníž. přenesená",J574,0)</f>
        <v>0</v>
      </c>
      <c r="BI574" s="176">
        <f>IF(N574="nulová",J574,0)</f>
        <v>0</v>
      </c>
      <c r="BJ574" s="18" t="s">
        <v>22</v>
      </c>
      <c r="BK574" s="176">
        <f>ROUND(I574*H574,2)</f>
        <v>0</v>
      </c>
      <c r="BL574" s="18" t="s">
        <v>592</v>
      </c>
      <c r="BM574" s="18" t="s">
        <v>787</v>
      </c>
    </row>
    <row r="575" spans="2:65" s="1" customFormat="1" ht="20.45" customHeight="1">
      <c r="B575" s="35"/>
      <c r="D575" s="177" t="s">
        <v>135</v>
      </c>
      <c r="F575" s="178" t="s">
        <v>786</v>
      </c>
      <c r="I575" s="179"/>
      <c r="L575" s="35"/>
      <c r="M575" s="64"/>
      <c r="N575" s="36"/>
      <c r="O575" s="36"/>
      <c r="P575" s="36"/>
      <c r="Q575" s="36"/>
      <c r="R575" s="36"/>
      <c r="S575" s="36"/>
      <c r="T575" s="65"/>
      <c r="AT575" s="18" t="s">
        <v>135</v>
      </c>
      <c r="AU575" s="18" t="s">
        <v>78</v>
      </c>
    </row>
    <row r="576" spans="2:65" s="12" customFormat="1" ht="20.45" customHeight="1">
      <c r="B576" s="188"/>
      <c r="D576" s="189" t="s">
        <v>136</v>
      </c>
      <c r="E576" s="190" t="s">
        <v>3</v>
      </c>
      <c r="F576" s="191" t="s">
        <v>778</v>
      </c>
      <c r="H576" s="192">
        <v>30</v>
      </c>
      <c r="I576" s="193"/>
      <c r="L576" s="188"/>
      <c r="M576" s="194"/>
      <c r="N576" s="195"/>
      <c r="O576" s="195"/>
      <c r="P576" s="195"/>
      <c r="Q576" s="195"/>
      <c r="R576" s="195"/>
      <c r="S576" s="195"/>
      <c r="T576" s="196"/>
      <c r="AT576" s="197" t="s">
        <v>136</v>
      </c>
      <c r="AU576" s="197" t="s">
        <v>78</v>
      </c>
      <c r="AV576" s="12" t="s">
        <v>78</v>
      </c>
      <c r="AW576" s="12" t="s">
        <v>34</v>
      </c>
      <c r="AX576" s="12" t="s">
        <v>22</v>
      </c>
      <c r="AY576" s="197" t="s">
        <v>126</v>
      </c>
    </row>
    <row r="577" spans="2:65" s="1" customFormat="1" ht="28.9" customHeight="1">
      <c r="B577" s="164"/>
      <c r="C577" s="165" t="s">
        <v>788</v>
      </c>
      <c r="D577" s="165" t="s">
        <v>128</v>
      </c>
      <c r="E577" s="166" t="s">
        <v>789</v>
      </c>
      <c r="F577" s="167" t="s">
        <v>790</v>
      </c>
      <c r="G577" s="168" t="s">
        <v>262</v>
      </c>
      <c r="H577" s="169">
        <v>4.5</v>
      </c>
      <c r="I577" s="170"/>
      <c r="J577" s="171">
        <f>ROUND(I577*H577,2)</f>
        <v>0</v>
      </c>
      <c r="K577" s="167" t="s">
        <v>132</v>
      </c>
      <c r="L577" s="35"/>
      <c r="M577" s="172" t="s">
        <v>3</v>
      </c>
      <c r="N577" s="173" t="s">
        <v>41</v>
      </c>
      <c r="O577" s="36"/>
      <c r="P577" s="174">
        <f>O577*H577</f>
        <v>0</v>
      </c>
      <c r="Q577" s="174">
        <v>4.3699999999999998E-3</v>
      </c>
      <c r="R577" s="174">
        <f>Q577*H577</f>
        <v>1.9664999999999998E-2</v>
      </c>
      <c r="S577" s="174">
        <v>0</v>
      </c>
      <c r="T577" s="175">
        <f>S577*H577</f>
        <v>0</v>
      </c>
      <c r="AR577" s="18" t="s">
        <v>592</v>
      </c>
      <c r="AT577" s="18" t="s">
        <v>128</v>
      </c>
      <c r="AU577" s="18" t="s">
        <v>78</v>
      </c>
      <c r="AY577" s="18" t="s">
        <v>126</v>
      </c>
      <c r="BE577" s="176">
        <f>IF(N577="základní",J577,0)</f>
        <v>0</v>
      </c>
      <c r="BF577" s="176">
        <f>IF(N577="snížená",J577,0)</f>
        <v>0</v>
      </c>
      <c r="BG577" s="176">
        <f>IF(N577="zákl. přenesená",J577,0)</f>
        <v>0</v>
      </c>
      <c r="BH577" s="176">
        <f>IF(N577="sníž. přenesená",J577,0)</f>
        <v>0</v>
      </c>
      <c r="BI577" s="176">
        <f>IF(N577="nulová",J577,0)</f>
        <v>0</v>
      </c>
      <c r="BJ577" s="18" t="s">
        <v>22</v>
      </c>
      <c r="BK577" s="176">
        <f>ROUND(I577*H577,2)</f>
        <v>0</v>
      </c>
      <c r="BL577" s="18" t="s">
        <v>592</v>
      </c>
      <c r="BM577" s="18" t="s">
        <v>791</v>
      </c>
    </row>
    <row r="578" spans="2:65" s="12" customFormat="1" ht="20.45" customHeight="1">
      <c r="B578" s="188"/>
      <c r="D578" s="189" t="s">
        <v>136</v>
      </c>
      <c r="E578" s="190" t="s">
        <v>3</v>
      </c>
      <c r="F578" s="191" t="s">
        <v>792</v>
      </c>
      <c r="H578" s="192">
        <v>4.5</v>
      </c>
      <c r="I578" s="193"/>
      <c r="L578" s="188"/>
      <c r="M578" s="194"/>
      <c r="N578" s="195"/>
      <c r="O578" s="195"/>
      <c r="P578" s="195"/>
      <c r="Q578" s="195"/>
      <c r="R578" s="195"/>
      <c r="S578" s="195"/>
      <c r="T578" s="196"/>
      <c r="AT578" s="197" t="s">
        <v>136</v>
      </c>
      <c r="AU578" s="197" t="s">
        <v>78</v>
      </c>
      <c r="AV578" s="12" t="s">
        <v>78</v>
      </c>
      <c r="AW578" s="12" t="s">
        <v>34</v>
      </c>
      <c r="AX578" s="12" t="s">
        <v>22</v>
      </c>
      <c r="AY578" s="197" t="s">
        <v>126</v>
      </c>
    </row>
    <row r="579" spans="2:65" s="1" customFormat="1" ht="28.9" customHeight="1">
      <c r="B579" s="164"/>
      <c r="C579" s="165" t="s">
        <v>793</v>
      </c>
      <c r="D579" s="165" t="s">
        <v>128</v>
      </c>
      <c r="E579" s="166" t="s">
        <v>794</v>
      </c>
      <c r="F579" s="167" t="s">
        <v>795</v>
      </c>
      <c r="G579" s="168" t="s">
        <v>262</v>
      </c>
      <c r="H579" s="169">
        <v>1.5</v>
      </c>
      <c r="I579" s="170"/>
      <c r="J579" s="171">
        <f>ROUND(I579*H579,2)</f>
        <v>0</v>
      </c>
      <c r="K579" s="167" t="s">
        <v>132</v>
      </c>
      <c r="L579" s="35"/>
      <c r="M579" s="172" t="s">
        <v>3</v>
      </c>
      <c r="N579" s="173" t="s">
        <v>41</v>
      </c>
      <c r="O579" s="36"/>
      <c r="P579" s="174">
        <f>O579*H579</f>
        <v>0</v>
      </c>
      <c r="Q579" s="174">
        <v>2.2200000000000002E-3</v>
      </c>
      <c r="R579" s="174">
        <f>Q579*H579</f>
        <v>3.3300000000000005E-3</v>
      </c>
      <c r="S579" s="174">
        <v>0</v>
      </c>
      <c r="T579" s="175">
        <f>S579*H579</f>
        <v>0</v>
      </c>
      <c r="AR579" s="18" t="s">
        <v>592</v>
      </c>
      <c r="AT579" s="18" t="s">
        <v>128</v>
      </c>
      <c r="AU579" s="18" t="s">
        <v>78</v>
      </c>
      <c r="AY579" s="18" t="s">
        <v>126</v>
      </c>
      <c r="BE579" s="176">
        <f>IF(N579="základní",J579,0)</f>
        <v>0</v>
      </c>
      <c r="BF579" s="176">
        <f>IF(N579="snížená",J579,0)</f>
        <v>0</v>
      </c>
      <c r="BG579" s="176">
        <f>IF(N579="zákl. přenesená",J579,0)</f>
        <v>0</v>
      </c>
      <c r="BH579" s="176">
        <f>IF(N579="sníž. přenesená",J579,0)</f>
        <v>0</v>
      </c>
      <c r="BI579" s="176">
        <f>IF(N579="nulová",J579,0)</f>
        <v>0</v>
      </c>
      <c r="BJ579" s="18" t="s">
        <v>22</v>
      </c>
      <c r="BK579" s="176">
        <f>ROUND(I579*H579,2)</f>
        <v>0</v>
      </c>
      <c r="BL579" s="18" t="s">
        <v>592</v>
      </c>
      <c r="BM579" s="18" t="s">
        <v>796</v>
      </c>
    </row>
    <row r="580" spans="2:65" s="1" customFormat="1" ht="28.9" customHeight="1">
      <c r="B580" s="35"/>
      <c r="D580" s="189" t="s">
        <v>135</v>
      </c>
      <c r="F580" s="212" t="s">
        <v>795</v>
      </c>
      <c r="I580" s="179"/>
      <c r="L580" s="35"/>
      <c r="M580" s="64"/>
      <c r="N580" s="36"/>
      <c r="O580" s="36"/>
      <c r="P580" s="36"/>
      <c r="Q580" s="36"/>
      <c r="R580" s="36"/>
      <c r="S580" s="36"/>
      <c r="T580" s="65"/>
      <c r="AT580" s="18" t="s">
        <v>135</v>
      </c>
      <c r="AU580" s="18" t="s">
        <v>78</v>
      </c>
    </row>
    <row r="581" spans="2:65" s="1" customFormat="1" ht="20.45" customHeight="1">
      <c r="B581" s="164"/>
      <c r="C581" s="165" t="s">
        <v>797</v>
      </c>
      <c r="D581" s="165" t="s">
        <v>128</v>
      </c>
      <c r="E581" s="166" t="s">
        <v>798</v>
      </c>
      <c r="F581" s="167" t="s">
        <v>799</v>
      </c>
      <c r="G581" s="168" t="s">
        <v>262</v>
      </c>
      <c r="H581" s="169">
        <v>30</v>
      </c>
      <c r="I581" s="170"/>
      <c r="J581" s="171">
        <f>ROUND(I581*H581,2)</f>
        <v>0</v>
      </c>
      <c r="K581" s="167" t="s">
        <v>132</v>
      </c>
      <c r="L581" s="35"/>
      <c r="M581" s="172" t="s">
        <v>3</v>
      </c>
      <c r="N581" s="173" t="s">
        <v>41</v>
      </c>
      <c r="O581" s="36"/>
      <c r="P581" s="174">
        <f>O581*H581</f>
        <v>0</v>
      </c>
      <c r="Q581" s="174">
        <v>1.74E-3</v>
      </c>
      <c r="R581" s="174">
        <f>Q581*H581</f>
        <v>5.2200000000000003E-2</v>
      </c>
      <c r="S581" s="174">
        <v>0</v>
      </c>
      <c r="T581" s="175">
        <f>S581*H581</f>
        <v>0</v>
      </c>
      <c r="AR581" s="18" t="s">
        <v>592</v>
      </c>
      <c r="AT581" s="18" t="s">
        <v>128</v>
      </c>
      <c r="AU581" s="18" t="s">
        <v>78</v>
      </c>
      <c r="AY581" s="18" t="s">
        <v>126</v>
      </c>
      <c r="BE581" s="176">
        <f>IF(N581="základní",J581,0)</f>
        <v>0</v>
      </c>
      <c r="BF581" s="176">
        <f>IF(N581="snížená",J581,0)</f>
        <v>0</v>
      </c>
      <c r="BG581" s="176">
        <f>IF(N581="zákl. přenesená",J581,0)</f>
        <v>0</v>
      </c>
      <c r="BH581" s="176">
        <f>IF(N581="sníž. přenesená",J581,0)</f>
        <v>0</v>
      </c>
      <c r="BI581" s="176">
        <f>IF(N581="nulová",J581,0)</f>
        <v>0</v>
      </c>
      <c r="BJ581" s="18" t="s">
        <v>22</v>
      </c>
      <c r="BK581" s="176">
        <f>ROUND(I581*H581,2)</f>
        <v>0</v>
      </c>
      <c r="BL581" s="18" t="s">
        <v>592</v>
      </c>
      <c r="BM581" s="18" t="s">
        <v>800</v>
      </c>
    </row>
    <row r="582" spans="2:65" s="1" customFormat="1" ht="20.45" customHeight="1">
      <c r="B582" s="35"/>
      <c r="D582" s="177" t="s">
        <v>135</v>
      </c>
      <c r="F582" s="178" t="s">
        <v>799</v>
      </c>
      <c r="I582" s="179"/>
      <c r="L582" s="35"/>
      <c r="M582" s="64"/>
      <c r="N582" s="36"/>
      <c r="O582" s="36"/>
      <c r="P582" s="36"/>
      <c r="Q582" s="36"/>
      <c r="R582" s="36"/>
      <c r="S582" s="36"/>
      <c r="T582" s="65"/>
      <c r="AT582" s="18" t="s">
        <v>135</v>
      </c>
      <c r="AU582" s="18" t="s">
        <v>78</v>
      </c>
    </row>
    <row r="583" spans="2:65" s="12" customFormat="1" ht="20.45" customHeight="1">
      <c r="B583" s="188"/>
      <c r="D583" s="189" t="s">
        <v>136</v>
      </c>
      <c r="E583" s="190" t="s">
        <v>3</v>
      </c>
      <c r="F583" s="191" t="s">
        <v>778</v>
      </c>
      <c r="H583" s="192">
        <v>30</v>
      </c>
      <c r="I583" s="193"/>
      <c r="L583" s="188"/>
      <c r="M583" s="194"/>
      <c r="N583" s="195"/>
      <c r="O583" s="195"/>
      <c r="P583" s="195"/>
      <c r="Q583" s="195"/>
      <c r="R583" s="195"/>
      <c r="S583" s="195"/>
      <c r="T583" s="196"/>
      <c r="AT583" s="197" t="s">
        <v>136</v>
      </c>
      <c r="AU583" s="197" t="s">
        <v>78</v>
      </c>
      <c r="AV583" s="12" t="s">
        <v>78</v>
      </c>
      <c r="AW583" s="12" t="s">
        <v>34</v>
      </c>
      <c r="AX583" s="12" t="s">
        <v>22</v>
      </c>
      <c r="AY583" s="197" t="s">
        <v>126</v>
      </c>
    </row>
    <row r="584" spans="2:65" s="1" customFormat="1" ht="28.9" customHeight="1">
      <c r="B584" s="164"/>
      <c r="C584" s="165" t="s">
        <v>801</v>
      </c>
      <c r="D584" s="165" t="s">
        <v>128</v>
      </c>
      <c r="E584" s="166" t="s">
        <v>802</v>
      </c>
      <c r="F584" s="167" t="s">
        <v>803</v>
      </c>
      <c r="G584" s="168" t="s">
        <v>250</v>
      </c>
      <c r="H584" s="169">
        <v>2</v>
      </c>
      <c r="I584" s="170"/>
      <c r="J584" s="171">
        <f>ROUND(I584*H584,2)</f>
        <v>0</v>
      </c>
      <c r="K584" s="167" t="s">
        <v>132</v>
      </c>
      <c r="L584" s="35"/>
      <c r="M584" s="172" t="s">
        <v>3</v>
      </c>
      <c r="N584" s="173" t="s">
        <v>41</v>
      </c>
      <c r="O584" s="36"/>
      <c r="P584" s="174">
        <f>O584*H584</f>
        <v>0</v>
      </c>
      <c r="Q584" s="174">
        <v>2.5000000000000001E-4</v>
      </c>
      <c r="R584" s="174">
        <f>Q584*H584</f>
        <v>5.0000000000000001E-4</v>
      </c>
      <c r="S584" s="174">
        <v>0</v>
      </c>
      <c r="T584" s="175">
        <f>S584*H584</f>
        <v>0</v>
      </c>
      <c r="AR584" s="18" t="s">
        <v>592</v>
      </c>
      <c r="AT584" s="18" t="s">
        <v>128</v>
      </c>
      <c r="AU584" s="18" t="s">
        <v>78</v>
      </c>
      <c r="AY584" s="18" t="s">
        <v>126</v>
      </c>
      <c r="BE584" s="176">
        <f>IF(N584="základní",J584,0)</f>
        <v>0</v>
      </c>
      <c r="BF584" s="176">
        <f>IF(N584="snížená",J584,0)</f>
        <v>0</v>
      </c>
      <c r="BG584" s="176">
        <f>IF(N584="zákl. přenesená",J584,0)</f>
        <v>0</v>
      </c>
      <c r="BH584" s="176">
        <f>IF(N584="sníž. přenesená",J584,0)</f>
        <v>0</v>
      </c>
      <c r="BI584" s="176">
        <f>IF(N584="nulová",J584,0)</f>
        <v>0</v>
      </c>
      <c r="BJ584" s="18" t="s">
        <v>22</v>
      </c>
      <c r="BK584" s="176">
        <f>ROUND(I584*H584,2)</f>
        <v>0</v>
      </c>
      <c r="BL584" s="18" t="s">
        <v>592</v>
      </c>
      <c r="BM584" s="18" t="s">
        <v>804</v>
      </c>
    </row>
    <row r="585" spans="2:65" s="1" customFormat="1" ht="28.9" customHeight="1">
      <c r="B585" s="35"/>
      <c r="D585" s="189" t="s">
        <v>135</v>
      </c>
      <c r="F585" s="212" t="s">
        <v>803</v>
      </c>
      <c r="I585" s="179"/>
      <c r="L585" s="35"/>
      <c r="M585" s="64"/>
      <c r="N585" s="36"/>
      <c r="O585" s="36"/>
      <c r="P585" s="36"/>
      <c r="Q585" s="36"/>
      <c r="R585" s="36"/>
      <c r="S585" s="36"/>
      <c r="T585" s="65"/>
      <c r="AT585" s="18" t="s">
        <v>135</v>
      </c>
      <c r="AU585" s="18" t="s">
        <v>78</v>
      </c>
    </row>
    <row r="586" spans="2:65" s="1" customFormat="1" ht="28.9" customHeight="1">
      <c r="B586" s="164"/>
      <c r="C586" s="165" t="s">
        <v>805</v>
      </c>
      <c r="D586" s="165" t="s">
        <v>128</v>
      </c>
      <c r="E586" s="166" t="s">
        <v>806</v>
      </c>
      <c r="F586" s="167" t="s">
        <v>807</v>
      </c>
      <c r="G586" s="168" t="s">
        <v>262</v>
      </c>
      <c r="H586" s="169">
        <v>9</v>
      </c>
      <c r="I586" s="170"/>
      <c r="J586" s="171">
        <f>ROUND(I586*H586,2)</f>
        <v>0</v>
      </c>
      <c r="K586" s="167" t="s">
        <v>132</v>
      </c>
      <c r="L586" s="35"/>
      <c r="M586" s="172" t="s">
        <v>3</v>
      </c>
      <c r="N586" s="173" t="s">
        <v>41</v>
      </c>
      <c r="O586" s="36"/>
      <c r="P586" s="174">
        <f>O586*H586</f>
        <v>0</v>
      </c>
      <c r="Q586" s="174">
        <v>2.1199999999999999E-3</v>
      </c>
      <c r="R586" s="174">
        <f>Q586*H586</f>
        <v>1.908E-2</v>
      </c>
      <c r="S586" s="174">
        <v>0</v>
      </c>
      <c r="T586" s="175">
        <f>S586*H586</f>
        <v>0</v>
      </c>
      <c r="AR586" s="18" t="s">
        <v>592</v>
      </c>
      <c r="AT586" s="18" t="s">
        <v>128</v>
      </c>
      <c r="AU586" s="18" t="s">
        <v>78</v>
      </c>
      <c r="AY586" s="18" t="s">
        <v>126</v>
      </c>
      <c r="BE586" s="176">
        <f>IF(N586="základní",J586,0)</f>
        <v>0</v>
      </c>
      <c r="BF586" s="176">
        <f>IF(N586="snížená",J586,0)</f>
        <v>0</v>
      </c>
      <c r="BG586" s="176">
        <f>IF(N586="zákl. přenesená",J586,0)</f>
        <v>0</v>
      </c>
      <c r="BH586" s="176">
        <f>IF(N586="sníž. přenesená",J586,0)</f>
        <v>0</v>
      </c>
      <c r="BI586" s="176">
        <f>IF(N586="nulová",J586,0)</f>
        <v>0</v>
      </c>
      <c r="BJ586" s="18" t="s">
        <v>22</v>
      </c>
      <c r="BK586" s="176">
        <f>ROUND(I586*H586,2)</f>
        <v>0</v>
      </c>
      <c r="BL586" s="18" t="s">
        <v>592</v>
      </c>
      <c r="BM586" s="18" t="s">
        <v>808</v>
      </c>
    </row>
    <row r="587" spans="2:65" s="1" customFormat="1" ht="28.9" customHeight="1">
      <c r="B587" s="35"/>
      <c r="D587" s="177" t="s">
        <v>135</v>
      </c>
      <c r="F587" s="178" t="s">
        <v>807</v>
      </c>
      <c r="I587" s="179"/>
      <c r="L587" s="35"/>
      <c r="M587" s="64"/>
      <c r="N587" s="36"/>
      <c r="O587" s="36"/>
      <c r="P587" s="36"/>
      <c r="Q587" s="36"/>
      <c r="R587" s="36"/>
      <c r="S587" s="36"/>
      <c r="T587" s="65"/>
      <c r="AT587" s="18" t="s">
        <v>135</v>
      </c>
      <c r="AU587" s="18" t="s">
        <v>78</v>
      </c>
    </row>
    <row r="588" spans="2:65" s="12" customFormat="1" ht="20.45" customHeight="1">
      <c r="B588" s="188"/>
      <c r="D588" s="189" t="s">
        <v>136</v>
      </c>
      <c r="E588" s="190" t="s">
        <v>3</v>
      </c>
      <c r="F588" s="191" t="s">
        <v>809</v>
      </c>
      <c r="H588" s="192">
        <v>9</v>
      </c>
      <c r="I588" s="193"/>
      <c r="L588" s="188"/>
      <c r="M588" s="194"/>
      <c r="N588" s="195"/>
      <c r="O588" s="195"/>
      <c r="P588" s="195"/>
      <c r="Q588" s="195"/>
      <c r="R588" s="195"/>
      <c r="S588" s="195"/>
      <c r="T588" s="196"/>
      <c r="AT588" s="197" t="s">
        <v>136</v>
      </c>
      <c r="AU588" s="197" t="s">
        <v>78</v>
      </c>
      <c r="AV588" s="12" t="s">
        <v>78</v>
      </c>
      <c r="AW588" s="12" t="s">
        <v>34</v>
      </c>
      <c r="AX588" s="12" t="s">
        <v>22</v>
      </c>
      <c r="AY588" s="197" t="s">
        <v>126</v>
      </c>
    </row>
    <row r="589" spans="2:65" s="1" customFormat="1" ht="20.45" customHeight="1">
      <c r="B589" s="164"/>
      <c r="C589" s="165" t="s">
        <v>810</v>
      </c>
      <c r="D589" s="165" t="s">
        <v>128</v>
      </c>
      <c r="E589" s="166" t="s">
        <v>811</v>
      </c>
      <c r="F589" s="167" t="s">
        <v>812</v>
      </c>
      <c r="G589" s="168" t="s">
        <v>200</v>
      </c>
      <c r="H589" s="169">
        <v>1.696</v>
      </c>
      <c r="I589" s="170"/>
      <c r="J589" s="171">
        <f>ROUND(I589*H589,2)</f>
        <v>0</v>
      </c>
      <c r="K589" s="167" t="s">
        <v>132</v>
      </c>
      <c r="L589" s="35"/>
      <c r="M589" s="172" t="s">
        <v>3</v>
      </c>
      <c r="N589" s="173" t="s">
        <v>41</v>
      </c>
      <c r="O589" s="36"/>
      <c r="P589" s="174">
        <f>O589*H589</f>
        <v>0</v>
      </c>
      <c r="Q589" s="174">
        <v>0</v>
      </c>
      <c r="R589" s="174">
        <f>Q589*H589</f>
        <v>0</v>
      </c>
      <c r="S589" s="174">
        <v>0</v>
      </c>
      <c r="T589" s="175">
        <f>S589*H589</f>
        <v>0</v>
      </c>
      <c r="AR589" s="18" t="s">
        <v>592</v>
      </c>
      <c r="AT589" s="18" t="s">
        <v>128</v>
      </c>
      <c r="AU589" s="18" t="s">
        <v>78</v>
      </c>
      <c r="AY589" s="18" t="s">
        <v>126</v>
      </c>
      <c r="BE589" s="176">
        <f>IF(N589="základní",J589,0)</f>
        <v>0</v>
      </c>
      <c r="BF589" s="176">
        <f>IF(N589="snížená",J589,0)</f>
        <v>0</v>
      </c>
      <c r="BG589" s="176">
        <f>IF(N589="zákl. přenesená",J589,0)</f>
        <v>0</v>
      </c>
      <c r="BH589" s="176">
        <f>IF(N589="sníž. přenesená",J589,0)</f>
        <v>0</v>
      </c>
      <c r="BI589" s="176">
        <f>IF(N589="nulová",J589,0)</f>
        <v>0</v>
      </c>
      <c r="BJ589" s="18" t="s">
        <v>22</v>
      </c>
      <c r="BK589" s="176">
        <f>ROUND(I589*H589,2)</f>
        <v>0</v>
      </c>
      <c r="BL589" s="18" t="s">
        <v>592</v>
      </c>
      <c r="BM589" s="18" t="s">
        <v>813</v>
      </c>
    </row>
    <row r="590" spans="2:65" s="1" customFormat="1" ht="20.45" customHeight="1">
      <c r="B590" s="35"/>
      <c r="D590" s="177" t="s">
        <v>135</v>
      </c>
      <c r="F590" s="178" t="s">
        <v>812</v>
      </c>
      <c r="I590" s="179"/>
      <c r="L590" s="35"/>
      <c r="M590" s="64"/>
      <c r="N590" s="36"/>
      <c r="O590" s="36"/>
      <c r="P590" s="36"/>
      <c r="Q590" s="36"/>
      <c r="R590" s="36"/>
      <c r="S590" s="36"/>
      <c r="T590" s="65"/>
      <c r="AT590" s="18" t="s">
        <v>135</v>
      </c>
      <c r="AU590" s="18" t="s">
        <v>78</v>
      </c>
    </row>
    <row r="591" spans="2:65" s="10" customFormat="1" ht="29.85" customHeight="1">
      <c r="B591" s="150"/>
      <c r="D591" s="161" t="s">
        <v>69</v>
      </c>
      <c r="E591" s="162" t="s">
        <v>814</v>
      </c>
      <c r="F591" s="162" t="s">
        <v>815</v>
      </c>
      <c r="I591" s="153"/>
      <c r="J591" s="163">
        <f>BK591</f>
        <v>0</v>
      </c>
      <c r="L591" s="150"/>
      <c r="M591" s="155"/>
      <c r="N591" s="156"/>
      <c r="O591" s="156"/>
      <c r="P591" s="157">
        <f>SUM(P592:P613)</f>
        <v>0</v>
      </c>
      <c r="Q591" s="156"/>
      <c r="R591" s="157">
        <f>SUM(R592:R613)</f>
        <v>0.62320999999999993</v>
      </c>
      <c r="S591" s="156"/>
      <c r="T591" s="158">
        <f>SUM(T592:T613)</f>
        <v>0</v>
      </c>
      <c r="AR591" s="151" t="s">
        <v>78</v>
      </c>
      <c r="AT591" s="159" t="s">
        <v>69</v>
      </c>
      <c r="AU591" s="159" t="s">
        <v>22</v>
      </c>
      <c r="AY591" s="151" t="s">
        <v>126</v>
      </c>
      <c r="BK591" s="160">
        <f>SUM(BK592:BK613)</f>
        <v>0</v>
      </c>
    </row>
    <row r="592" spans="2:65" s="1" customFormat="1" ht="20.45" customHeight="1">
      <c r="B592" s="164"/>
      <c r="C592" s="165" t="s">
        <v>816</v>
      </c>
      <c r="D592" s="165" t="s">
        <v>128</v>
      </c>
      <c r="E592" s="166" t="s">
        <v>817</v>
      </c>
      <c r="F592" s="167" t="s">
        <v>818</v>
      </c>
      <c r="G592" s="168" t="s">
        <v>262</v>
      </c>
      <c r="H592" s="169">
        <v>27</v>
      </c>
      <c r="I592" s="170"/>
      <c r="J592" s="171">
        <f>ROUND(I592*H592,2)</f>
        <v>0</v>
      </c>
      <c r="K592" s="167" t="s">
        <v>132</v>
      </c>
      <c r="L592" s="35"/>
      <c r="M592" s="172" t="s">
        <v>3</v>
      </c>
      <c r="N592" s="173" t="s">
        <v>41</v>
      </c>
      <c r="O592" s="36"/>
      <c r="P592" s="174">
        <f>O592*H592</f>
        <v>0</v>
      </c>
      <c r="Q592" s="174">
        <v>4.8000000000000001E-4</v>
      </c>
      <c r="R592" s="174">
        <f>Q592*H592</f>
        <v>1.2960000000000001E-2</v>
      </c>
      <c r="S592" s="174">
        <v>0</v>
      </c>
      <c r="T592" s="175">
        <f>S592*H592</f>
        <v>0</v>
      </c>
      <c r="AR592" s="18" t="s">
        <v>592</v>
      </c>
      <c r="AT592" s="18" t="s">
        <v>128</v>
      </c>
      <c r="AU592" s="18" t="s">
        <v>78</v>
      </c>
      <c r="AY592" s="18" t="s">
        <v>126</v>
      </c>
      <c r="BE592" s="176">
        <f>IF(N592="základní",J592,0)</f>
        <v>0</v>
      </c>
      <c r="BF592" s="176">
        <f>IF(N592="snížená",J592,0)</f>
        <v>0</v>
      </c>
      <c r="BG592" s="176">
        <f>IF(N592="zákl. přenesená",J592,0)</f>
        <v>0</v>
      </c>
      <c r="BH592" s="176">
        <f>IF(N592="sníž. přenesená",J592,0)</f>
        <v>0</v>
      </c>
      <c r="BI592" s="176">
        <f>IF(N592="nulová",J592,0)</f>
        <v>0</v>
      </c>
      <c r="BJ592" s="18" t="s">
        <v>22</v>
      </c>
      <c r="BK592" s="176">
        <f>ROUND(I592*H592,2)</f>
        <v>0</v>
      </c>
      <c r="BL592" s="18" t="s">
        <v>592</v>
      </c>
      <c r="BM592" s="18" t="s">
        <v>819</v>
      </c>
    </row>
    <row r="593" spans="2:65" s="1" customFormat="1" ht="20.45" customHeight="1">
      <c r="B593" s="35"/>
      <c r="D593" s="177" t="s">
        <v>135</v>
      </c>
      <c r="F593" s="178" t="s">
        <v>820</v>
      </c>
      <c r="I593" s="179"/>
      <c r="L593" s="35"/>
      <c r="M593" s="64"/>
      <c r="N593" s="36"/>
      <c r="O593" s="36"/>
      <c r="P593" s="36"/>
      <c r="Q593" s="36"/>
      <c r="R593" s="36"/>
      <c r="S593" s="36"/>
      <c r="T593" s="65"/>
      <c r="AT593" s="18" t="s">
        <v>135</v>
      </c>
      <c r="AU593" s="18" t="s">
        <v>78</v>
      </c>
    </row>
    <row r="594" spans="2:65" s="12" customFormat="1" ht="20.45" customHeight="1">
      <c r="B594" s="188"/>
      <c r="D594" s="189" t="s">
        <v>136</v>
      </c>
      <c r="E594" s="190" t="s">
        <v>3</v>
      </c>
      <c r="F594" s="191" t="s">
        <v>821</v>
      </c>
      <c r="H594" s="192">
        <v>27</v>
      </c>
      <c r="I594" s="193"/>
      <c r="L594" s="188"/>
      <c r="M594" s="194"/>
      <c r="N594" s="195"/>
      <c r="O594" s="195"/>
      <c r="P594" s="195"/>
      <c r="Q594" s="195"/>
      <c r="R594" s="195"/>
      <c r="S594" s="195"/>
      <c r="T594" s="196"/>
      <c r="AT594" s="197" t="s">
        <v>136</v>
      </c>
      <c r="AU594" s="197" t="s">
        <v>78</v>
      </c>
      <c r="AV594" s="12" t="s">
        <v>78</v>
      </c>
      <c r="AW594" s="12" t="s">
        <v>34</v>
      </c>
      <c r="AX594" s="12" t="s">
        <v>22</v>
      </c>
      <c r="AY594" s="197" t="s">
        <v>126</v>
      </c>
    </row>
    <row r="595" spans="2:65" s="1" customFormat="1" ht="20.45" customHeight="1">
      <c r="B595" s="164"/>
      <c r="C595" s="165" t="s">
        <v>822</v>
      </c>
      <c r="D595" s="165" t="s">
        <v>128</v>
      </c>
      <c r="E595" s="166" t="s">
        <v>823</v>
      </c>
      <c r="F595" s="167" t="s">
        <v>824</v>
      </c>
      <c r="G595" s="168" t="s">
        <v>250</v>
      </c>
      <c r="H595" s="169">
        <v>15</v>
      </c>
      <c r="I595" s="170"/>
      <c r="J595" s="171">
        <f>ROUND(I595*H595,2)</f>
        <v>0</v>
      </c>
      <c r="K595" s="167" t="s">
        <v>132</v>
      </c>
      <c r="L595" s="35"/>
      <c r="M595" s="172" t="s">
        <v>3</v>
      </c>
      <c r="N595" s="173" t="s">
        <v>41</v>
      </c>
      <c r="O595" s="36"/>
      <c r="P595" s="174">
        <f>O595*H595</f>
        <v>0</v>
      </c>
      <c r="Q595" s="174">
        <v>0</v>
      </c>
      <c r="R595" s="174">
        <f>Q595*H595</f>
        <v>0</v>
      </c>
      <c r="S595" s="174">
        <v>0</v>
      </c>
      <c r="T595" s="175">
        <f>S595*H595</f>
        <v>0</v>
      </c>
      <c r="AR595" s="18" t="s">
        <v>592</v>
      </c>
      <c r="AT595" s="18" t="s">
        <v>128</v>
      </c>
      <c r="AU595" s="18" t="s">
        <v>78</v>
      </c>
      <c r="AY595" s="18" t="s">
        <v>126</v>
      </c>
      <c r="BE595" s="176">
        <f>IF(N595="základní",J595,0)</f>
        <v>0</v>
      </c>
      <c r="BF595" s="176">
        <f>IF(N595="snížená",J595,0)</f>
        <v>0</v>
      </c>
      <c r="BG595" s="176">
        <f>IF(N595="zákl. přenesená",J595,0)</f>
        <v>0</v>
      </c>
      <c r="BH595" s="176">
        <f>IF(N595="sníž. přenesená",J595,0)</f>
        <v>0</v>
      </c>
      <c r="BI595" s="176">
        <f>IF(N595="nulová",J595,0)</f>
        <v>0</v>
      </c>
      <c r="BJ595" s="18" t="s">
        <v>22</v>
      </c>
      <c r="BK595" s="176">
        <f>ROUND(I595*H595,2)</f>
        <v>0</v>
      </c>
      <c r="BL595" s="18" t="s">
        <v>592</v>
      </c>
      <c r="BM595" s="18" t="s">
        <v>825</v>
      </c>
    </row>
    <row r="596" spans="2:65" s="1" customFormat="1" ht="20.45" customHeight="1">
      <c r="B596" s="35"/>
      <c r="D596" s="189" t="s">
        <v>135</v>
      </c>
      <c r="F596" s="212" t="s">
        <v>824</v>
      </c>
      <c r="I596" s="179"/>
      <c r="L596" s="35"/>
      <c r="M596" s="64"/>
      <c r="N596" s="36"/>
      <c r="O596" s="36"/>
      <c r="P596" s="36"/>
      <c r="Q596" s="36"/>
      <c r="R596" s="36"/>
      <c r="S596" s="36"/>
      <c r="T596" s="65"/>
      <c r="AT596" s="18" t="s">
        <v>135</v>
      </c>
      <c r="AU596" s="18" t="s">
        <v>78</v>
      </c>
    </row>
    <row r="597" spans="2:65" s="1" customFormat="1" ht="20.45" customHeight="1">
      <c r="B597" s="164"/>
      <c r="C597" s="213" t="s">
        <v>826</v>
      </c>
      <c r="D597" s="213" t="s">
        <v>293</v>
      </c>
      <c r="E597" s="214" t="s">
        <v>827</v>
      </c>
      <c r="F597" s="215" t="s">
        <v>828</v>
      </c>
      <c r="G597" s="216" t="s">
        <v>250</v>
      </c>
      <c r="H597" s="217">
        <v>15</v>
      </c>
      <c r="I597" s="218"/>
      <c r="J597" s="219">
        <f>ROUND(I597*H597,2)</f>
        <v>0</v>
      </c>
      <c r="K597" s="215" t="s">
        <v>132</v>
      </c>
      <c r="L597" s="220"/>
      <c r="M597" s="221" t="s">
        <v>3</v>
      </c>
      <c r="N597" s="222" t="s">
        <v>41</v>
      </c>
      <c r="O597" s="36"/>
      <c r="P597" s="174">
        <f>O597*H597</f>
        <v>0</v>
      </c>
      <c r="Q597" s="174">
        <v>5.0000000000000001E-4</v>
      </c>
      <c r="R597" s="174">
        <f>Q597*H597</f>
        <v>7.4999999999999997E-3</v>
      </c>
      <c r="S597" s="174">
        <v>0</v>
      </c>
      <c r="T597" s="175">
        <f>S597*H597</f>
        <v>0</v>
      </c>
      <c r="AR597" s="18" t="s">
        <v>310</v>
      </c>
      <c r="AT597" s="18" t="s">
        <v>293</v>
      </c>
      <c r="AU597" s="18" t="s">
        <v>78</v>
      </c>
      <c r="AY597" s="18" t="s">
        <v>126</v>
      </c>
      <c r="BE597" s="176">
        <f>IF(N597="základní",J597,0)</f>
        <v>0</v>
      </c>
      <c r="BF597" s="176">
        <f>IF(N597="snížená",J597,0)</f>
        <v>0</v>
      </c>
      <c r="BG597" s="176">
        <f>IF(N597="zákl. přenesená",J597,0)</f>
        <v>0</v>
      </c>
      <c r="BH597" s="176">
        <f>IF(N597="sníž. přenesená",J597,0)</f>
        <v>0</v>
      </c>
      <c r="BI597" s="176">
        <f>IF(N597="nulová",J597,0)</f>
        <v>0</v>
      </c>
      <c r="BJ597" s="18" t="s">
        <v>22</v>
      </c>
      <c r="BK597" s="176">
        <f>ROUND(I597*H597,2)</f>
        <v>0</v>
      </c>
      <c r="BL597" s="18" t="s">
        <v>592</v>
      </c>
      <c r="BM597" s="18" t="s">
        <v>829</v>
      </c>
    </row>
    <row r="598" spans="2:65" s="1" customFormat="1" ht="20.45" customHeight="1">
      <c r="B598" s="35"/>
      <c r="D598" s="177" t="s">
        <v>135</v>
      </c>
      <c r="F598" s="178" t="s">
        <v>828</v>
      </c>
      <c r="I598" s="179"/>
      <c r="L598" s="35"/>
      <c r="M598" s="64"/>
      <c r="N598" s="36"/>
      <c r="O598" s="36"/>
      <c r="P598" s="36"/>
      <c r="Q598" s="36"/>
      <c r="R598" s="36"/>
      <c r="S598" s="36"/>
      <c r="T598" s="65"/>
      <c r="AT598" s="18" t="s">
        <v>135</v>
      </c>
      <c r="AU598" s="18" t="s">
        <v>78</v>
      </c>
    </row>
    <row r="599" spans="2:65" s="1" customFormat="1" ht="28.9" customHeight="1">
      <c r="B599" s="35"/>
      <c r="D599" s="189" t="s">
        <v>599</v>
      </c>
      <c r="F599" s="232" t="s">
        <v>830</v>
      </c>
      <c r="I599" s="179"/>
      <c r="L599" s="35"/>
      <c r="M599" s="64"/>
      <c r="N599" s="36"/>
      <c r="O599" s="36"/>
      <c r="P599" s="36"/>
      <c r="Q599" s="36"/>
      <c r="R599" s="36"/>
      <c r="S599" s="36"/>
      <c r="T599" s="65"/>
      <c r="AT599" s="18" t="s">
        <v>599</v>
      </c>
      <c r="AU599" s="18" t="s">
        <v>78</v>
      </c>
    </row>
    <row r="600" spans="2:65" s="1" customFormat="1" ht="20.45" customHeight="1">
      <c r="B600" s="164"/>
      <c r="C600" s="165" t="s">
        <v>831</v>
      </c>
      <c r="D600" s="165" t="s">
        <v>128</v>
      </c>
      <c r="E600" s="166" t="s">
        <v>832</v>
      </c>
      <c r="F600" s="167" t="s">
        <v>833</v>
      </c>
      <c r="G600" s="168" t="s">
        <v>262</v>
      </c>
      <c r="H600" s="169">
        <v>13.5</v>
      </c>
      <c r="I600" s="170"/>
      <c r="J600" s="171">
        <f>ROUND(I600*H600,2)</f>
        <v>0</v>
      </c>
      <c r="K600" s="167" t="s">
        <v>132</v>
      </c>
      <c r="L600" s="35"/>
      <c r="M600" s="172" t="s">
        <v>3</v>
      </c>
      <c r="N600" s="173" t="s">
        <v>41</v>
      </c>
      <c r="O600" s="36"/>
      <c r="P600" s="174">
        <f>O600*H600</f>
        <v>0</v>
      </c>
      <c r="Q600" s="174">
        <v>0</v>
      </c>
      <c r="R600" s="174">
        <f>Q600*H600</f>
        <v>0</v>
      </c>
      <c r="S600" s="174">
        <v>0</v>
      </c>
      <c r="T600" s="175">
        <f>S600*H600</f>
        <v>0</v>
      </c>
      <c r="AR600" s="18" t="s">
        <v>592</v>
      </c>
      <c r="AT600" s="18" t="s">
        <v>128</v>
      </c>
      <c r="AU600" s="18" t="s">
        <v>78</v>
      </c>
      <c r="AY600" s="18" t="s">
        <v>126</v>
      </c>
      <c r="BE600" s="176">
        <f>IF(N600="základní",J600,0)</f>
        <v>0</v>
      </c>
      <c r="BF600" s="176">
        <f>IF(N600="snížená",J600,0)</f>
        <v>0</v>
      </c>
      <c r="BG600" s="176">
        <f>IF(N600="zákl. přenesená",J600,0)</f>
        <v>0</v>
      </c>
      <c r="BH600" s="176">
        <f>IF(N600="sníž. přenesená",J600,0)</f>
        <v>0</v>
      </c>
      <c r="BI600" s="176">
        <f>IF(N600="nulová",J600,0)</f>
        <v>0</v>
      </c>
      <c r="BJ600" s="18" t="s">
        <v>22</v>
      </c>
      <c r="BK600" s="176">
        <f>ROUND(I600*H600,2)</f>
        <v>0</v>
      </c>
      <c r="BL600" s="18" t="s">
        <v>592</v>
      </c>
      <c r="BM600" s="18" t="s">
        <v>834</v>
      </c>
    </row>
    <row r="601" spans="2:65" s="1" customFormat="1" ht="20.45" customHeight="1">
      <c r="B601" s="35"/>
      <c r="D601" s="189" t="s">
        <v>135</v>
      </c>
      <c r="F601" s="212" t="s">
        <v>833</v>
      </c>
      <c r="I601" s="179"/>
      <c r="L601" s="35"/>
      <c r="M601" s="64"/>
      <c r="N601" s="36"/>
      <c r="O601" s="36"/>
      <c r="P601" s="36"/>
      <c r="Q601" s="36"/>
      <c r="R601" s="36"/>
      <c r="S601" s="36"/>
      <c r="T601" s="65"/>
      <c r="AT601" s="18" t="s">
        <v>135</v>
      </c>
      <c r="AU601" s="18" t="s">
        <v>78</v>
      </c>
    </row>
    <row r="602" spans="2:65" s="1" customFormat="1" ht="20.45" customHeight="1">
      <c r="B602" s="164"/>
      <c r="C602" s="213" t="s">
        <v>835</v>
      </c>
      <c r="D602" s="213" t="s">
        <v>293</v>
      </c>
      <c r="E602" s="214" t="s">
        <v>836</v>
      </c>
      <c r="F602" s="215" t="s">
        <v>837</v>
      </c>
      <c r="G602" s="216" t="s">
        <v>250</v>
      </c>
      <c r="H602" s="217">
        <v>5</v>
      </c>
      <c r="I602" s="218"/>
      <c r="J602" s="219">
        <f>ROUND(I602*H602,2)</f>
        <v>0</v>
      </c>
      <c r="K602" s="215" t="s">
        <v>132</v>
      </c>
      <c r="L602" s="220"/>
      <c r="M602" s="221" t="s">
        <v>3</v>
      </c>
      <c r="N602" s="222" t="s">
        <v>41</v>
      </c>
      <c r="O602" s="36"/>
      <c r="P602" s="174">
        <f>O602*H602</f>
        <v>0</v>
      </c>
      <c r="Q602" s="174">
        <v>0.01</v>
      </c>
      <c r="R602" s="174">
        <f>Q602*H602</f>
        <v>0.05</v>
      </c>
      <c r="S602" s="174">
        <v>0</v>
      </c>
      <c r="T602" s="175">
        <f>S602*H602</f>
        <v>0</v>
      </c>
      <c r="AR602" s="18" t="s">
        <v>310</v>
      </c>
      <c r="AT602" s="18" t="s">
        <v>293</v>
      </c>
      <c r="AU602" s="18" t="s">
        <v>78</v>
      </c>
      <c r="AY602" s="18" t="s">
        <v>126</v>
      </c>
      <c r="BE602" s="176">
        <f>IF(N602="základní",J602,0)</f>
        <v>0</v>
      </c>
      <c r="BF602" s="176">
        <f>IF(N602="snížená",J602,0)</f>
        <v>0</v>
      </c>
      <c r="BG602" s="176">
        <f>IF(N602="zákl. přenesená",J602,0)</f>
        <v>0</v>
      </c>
      <c r="BH602" s="176">
        <f>IF(N602="sníž. přenesená",J602,0)</f>
        <v>0</v>
      </c>
      <c r="BI602" s="176">
        <f>IF(N602="nulová",J602,0)</f>
        <v>0</v>
      </c>
      <c r="BJ602" s="18" t="s">
        <v>22</v>
      </c>
      <c r="BK602" s="176">
        <f>ROUND(I602*H602,2)</f>
        <v>0</v>
      </c>
      <c r="BL602" s="18" t="s">
        <v>592</v>
      </c>
      <c r="BM602" s="18" t="s">
        <v>838</v>
      </c>
    </row>
    <row r="603" spans="2:65" s="1" customFormat="1" ht="20.45" customHeight="1">
      <c r="B603" s="35"/>
      <c r="D603" s="177" t="s">
        <v>135</v>
      </c>
      <c r="F603" s="178" t="s">
        <v>837</v>
      </c>
      <c r="I603" s="179"/>
      <c r="L603" s="35"/>
      <c r="M603" s="64"/>
      <c r="N603" s="36"/>
      <c r="O603" s="36"/>
      <c r="P603" s="36"/>
      <c r="Q603" s="36"/>
      <c r="R603" s="36"/>
      <c r="S603" s="36"/>
      <c r="T603" s="65"/>
      <c r="AT603" s="18" t="s">
        <v>135</v>
      </c>
      <c r="AU603" s="18" t="s">
        <v>78</v>
      </c>
    </row>
    <row r="604" spans="2:65" s="1" customFormat="1" ht="28.9" customHeight="1">
      <c r="B604" s="35"/>
      <c r="D604" s="177" t="s">
        <v>599</v>
      </c>
      <c r="F604" s="223" t="s">
        <v>839</v>
      </c>
      <c r="I604" s="179"/>
      <c r="L604" s="35"/>
      <c r="M604" s="64"/>
      <c r="N604" s="36"/>
      <c r="O604" s="36"/>
      <c r="P604" s="36"/>
      <c r="Q604" s="36"/>
      <c r="R604" s="36"/>
      <c r="S604" s="36"/>
      <c r="T604" s="65"/>
      <c r="AT604" s="18" t="s">
        <v>599</v>
      </c>
      <c r="AU604" s="18" t="s">
        <v>78</v>
      </c>
    </row>
    <row r="605" spans="2:65" s="12" customFormat="1" ht="20.45" customHeight="1">
      <c r="B605" s="188"/>
      <c r="D605" s="189" t="s">
        <v>136</v>
      </c>
      <c r="E605" s="190" t="s">
        <v>3</v>
      </c>
      <c r="F605" s="191" t="s">
        <v>840</v>
      </c>
      <c r="H605" s="192">
        <v>5</v>
      </c>
      <c r="I605" s="193"/>
      <c r="L605" s="188"/>
      <c r="M605" s="194"/>
      <c r="N605" s="195"/>
      <c r="O605" s="195"/>
      <c r="P605" s="195"/>
      <c r="Q605" s="195"/>
      <c r="R605" s="195"/>
      <c r="S605" s="195"/>
      <c r="T605" s="196"/>
      <c r="AT605" s="197" t="s">
        <v>136</v>
      </c>
      <c r="AU605" s="197" t="s">
        <v>78</v>
      </c>
      <c r="AV605" s="12" t="s">
        <v>78</v>
      </c>
      <c r="AW605" s="12" t="s">
        <v>34</v>
      </c>
      <c r="AX605" s="12" t="s">
        <v>22</v>
      </c>
      <c r="AY605" s="197" t="s">
        <v>126</v>
      </c>
    </row>
    <row r="606" spans="2:65" s="1" customFormat="1" ht="28.9" customHeight="1">
      <c r="B606" s="164"/>
      <c r="C606" s="165" t="s">
        <v>841</v>
      </c>
      <c r="D606" s="165" t="s">
        <v>128</v>
      </c>
      <c r="E606" s="166" t="s">
        <v>842</v>
      </c>
      <c r="F606" s="167" t="s">
        <v>843</v>
      </c>
      <c r="G606" s="168" t="s">
        <v>189</v>
      </c>
      <c r="H606" s="169">
        <v>201</v>
      </c>
      <c r="I606" s="170"/>
      <c r="J606" s="171">
        <f>ROUND(I606*H606,2)</f>
        <v>0</v>
      </c>
      <c r="K606" s="167" t="s">
        <v>132</v>
      </c>
      <c r="L606" s="35"/>
      <c r="M606" s="172" t="s">
        <v>3</v>
      </c>
      <c r="N606" s="173" t="s">
        <v>41</v>
      </c>
      <c r="O606" s="36"/>
      <c r="P606" s="174">
        <f>O606*H606</f>
        <v>0</v>
      </c>
      <c r="Q606" s="174">
        <v>0</v>
      </c>
      <c r="R606" s="174">
        <f>Q606*H606</f>
        <v>0</v>
      </c>
      <c r="S606" s="174">
        <v>0</v>
      </c>
      <c r="T606" s="175">
        <f>S606*H606</f>
        <v>0</v>
      </c>
      <c r="AR606" s="18" t="s">
        <v>592</v>
      </c>
      <c r="AT606" s="18" t="s">
        <v>128</v>
      </c>
      <c r="AU606" s="18" t="s">
        <v>78</v>
      </c>
      <c r="AY606" s="18" t="s">
        <v>126</v>
      </c>
      <c r="BE606" s="176">
        <f>IF(N606="základní",J606,0)</f>
        <v>0</v>
      </c>
      <c r="BF606" s="176">
        <f>IF(N606="snížená",J606,0)</f>
        <v>0</v>
      </c>
      <c r="BG606" s="176">
        <f>IF(N606="zákl. přenesená",J606,0)</f>
        <v>0</v>
      </c>
      <c r="BH606" s="176">
        <f>IF(N606="sníž. přenesená",J606,0)</f>
        <v>0</v>
      </c>
      <c r="BI606" s="176">
        <f>IF(N606="nulová",J606,0)</f>
        <v>0</v>
      </c>
      <c r="BJ606" s="18" t="s">
        <v>22</v>
      </c>
      <c r="BK606" s="176">
        <f>ROUND(I606*H606,2)</f>
        <v>0</v>
      </c>
      <c r="BL606" s="18" t="s">
        <v>592</v>
      </c>
      <c r="BM606" s="18" t="s">
        <v>844</v>
      </c>
    </row>
    <row r="607" spans="2:65" s="1" customFormat="1" ht="20.45" customHeight="1">
      <c r="B607" s="35"/>
      <c r="D607" s="177" t="s">
        <v>135</v>
      </c>
      <c r="F607" s="178" t="s">
        <v>843</v>
      </c>
      <c r="I607" s="179"/>
      <c r="L607" s="35"/>
      <c r="M607" s="64"/>
      <c r="N607" s="36"/>
      <c r="O607" s="36"/>
      <c r="P607" s="36"/>
      <c r="Q607" s="36"/>
      <c r="R607" s="36"/>
      <c r="S607" s="36"/>
      <c r="T607" s="65"/>
      <c r="AT607" s="18" t="s">
        <v>135</v>
      </c>
      <c r="AU607" s="18" t="s">
        <v>78</v>
      </c>
    </row>
    <row r="608" spans="2:65" s="12" customFormat="1" ht="20.45" customHeight="1">
      <c r="B608" s="188"/>
      <c r="D608" s="189" t="s">
        <v>136</v>
      </c>
      <c r="E608" s="190" t="s">
        <v>3</v>
      </c>
      <c r="F608" s="191" t="s">
        <v>708</v>
      </c>
      <c r="H608" s="192">
        <v>201</v>
      </c>
      <c r="I608" s="193"/>
      <c r="L608" s="188"/>
      <c r="M608" s="194"/>
      <c r="N608" s="195"/>
      <c r="O608" s="195"/>
      <c r="P608" s="195"/>
      <c r="Q608" s="195"/>
      <c r="R608" s="195"/>
      <c r="S608" s="195"/>
      <c r="T608" s="196"/>
      <c r="AT608" s="197" t="s">
        <v>136</v>
      </c>
      <c r="AU608" s="197" t="s">
        <v>78</v>
      </c>
      <c r="AV608" s="12" t="s">
        <v>78</v>
      </c>
      <c r="AW608" s="12" t="s">
        <v>34</v>
      </c>
      <c r="AX608" s="12" t="s">
        <v>22</v>
      </c>
      <c r="AY608" s="197" t="s">
        <v>126</v>
      </c>
    </row>
    <row r="609" spans="2:65" s="1" customFormat="1" ht="20.45" customHeight="1">
      <c r="B609" s="164"/>
      <c r="C609" s="213" t="s">
        <v>845</v>
      </c>
      <c r="D609" s="213" t="s">
        <v>293</v>
      </c>
      <c r="E609" s="214" t="s">
        <v>846</v>
      </c>
      <c r="F609" s="215" t="s">
        <v>847</v>
      </c>
      <c r="G609" s="216" t="s">
        <v>189</v>
      </c>
      <c r="H609" s="217">
        <v>221.1</v>
      </c>
      <c r="I609" s="218"/>
      <c r="J609" s="219">
        <f>ROUND(I609*H609,2)</f>
        <v>0</v>
      </c>
      <c r="K609" s="215" t="s">
        <v>132</v>
      </c>
      <c r="L609" s="220"/>
      <c r="M609" s="221" t="s">
        <v>3</v>
      </c>
      <c r="N609" s="222" t="s">
        <v>41</v>
      </c>
      <c r="O609" s="36"/>
      <c r="P609" s="174">
        <f>O609*H609</f>
        <v>0</v>
      </c>
      <c r="Q609" s="174">
        <v>2.5000000000000001E-3</v>
      </c>
      <c r="R609" s="174">
        <f>Q609*H609</f>
        <v>0.55274999999999996</v>
      </c>
      <c r="S609" s="174">
        <v>0</v>
      </c>
      <c r="T609" s="175">
        <f>S609*H609</f>
        <v>0</v>
      </c>
      <c r="AR609" s="18" t="s">
        <v>310</v>
      </c>
      <c r="AT609" s="18" t="s">
        <v>293</v>
      </c>
      <c r="AU609" s="18" t="s">
        <v>78</v>
      </c>
      <c r="AY609" s="18" t="s">
        <v>126</v>
      </c>
      <c r="BE609" s="176">
        <f>IF(N609="základní",J609,0)</f>
        <v>0</v>
      </c>
      <c r="BF609" s="176">
        <f>IF(N609="snížená",J609,0)</f>
        <v>0</v>
      </c>
      <c r="BG609" s="176">
        <f>IF(N609="zákl. přenesená",J609,0)</f>
        <v>0</v>
      </c>
      <c r="BH609" s="176">
        <f>IF(N609="sníž. přenesená",J609,0)</f>
        <v>0</v>
      </c>
      <c r="BI609" s="176">
        <f>IF(N609="nulová",J609,0)</f>
        <v>0</v>
      </c>
      <c r="BJ609" s="18" t="s">
        <v>22</v>
      </c>
      <c r="BK609" s="176">
        <f>ROUND(I609*H609,2)</f>
        <v>0</v>
      </c>
      <c r="BL609" s="18" t="s">
        <v>592</v>
      </c>
      <c r="BM609" s="18" t="s">
        <v>848</v>
      </c>
    </row>
    <row r="610" spans="2:65" s="1" customFormat="1" ht="20.45" customHeight="1">
      <c r="B610" s="35"/>
      <c r="D610" s="177" t="s">
        <v>135</v>
      </c>
      <c r="F610" s="178" t="s">
        <v>847</v>
      </c>
      <c r="I610" s="179"/>
      <c r="L610" s="35"/>
      <c r="M610" s="64"/>
      <c r="N610" s="36"/>
      <c r="O610" s="36"/>
      <c r="P610" s="36"/>
      <c r="Q610" s="36"/>
      <c r="R610" s="36"/>
      <c r="S610" s="36"/>
      <c r="T610" s="65"/>
      <c r="AT610" s="18" t="s">
        <v>135</v>
      </c>
      <c r="AU610" s="18" t="s">
        <v>78</v>
      </c>
    </row>
    <row r="611" spans="2:65" s="12" customFormat="1" ht="20.45" customHeight="1">
      <c r="B611" s="188"/>
      <c r="D611" s="189" t="s">
        <v>136</v>
      </c>
      <c r="F611" s="191" t="s">
        <v>849</v>
      </c>
      <c r="H611" s="192">
        <v>221.1</v>
      </c>
      <c r="I611" s="193"/>
      <c r="L611" s="188"/>
      <c r="M611" s="194"/>
      <c r="N611" s="195"/>
      <c r="O611" s="195"/>
      <c r="P611" s="195"/>
      <c r="Q611" s="195"/>
      <c r="R611" s="195"/>
      <c r="S611" s="195"/>
      <c r="T611" s="196"/>
      <c r="AT611" s="197" t="s">
        <v>136</v>
      </c>
      <c r="AU611" s="197" t="s">
        <v>78</v>
      </c>
      <c r="AV611" s="12" t="s">
        <v>78</v>
      </c>
      <c r="AW611" s="12" t="s">
        <v>4</v>
      </c>
      <c r="AX611" s="12" t="s">
        <v>22</v>
      </c>
      <c r="AY611" s="197" t="s">
        <v>126</v>
      </c>
    </row>
    <row r="612" spans="2:65" s="1" customFormat="1" ht="20.45" customHeight="1">
      <c r="B612" s="164"/>
      <c r="C612" s="165" t="s">
        <v>850</v>
      </c>
      <c r="D612" s="165" t="s">
        <v>128</v>
      </c>
      <c r="E612" s="166" t="s">
        <v>851</v>
      </c>
      <c r="F612" s="167" t="s">
        <v>852</v>
      </c>
      <c r="G612" s="168" t="s">
        <v>200</v>
      </c>
      <c r="H612" s="169">
        <v>0.623</v>
      </c>
      <c r="I612" s="170"/>
      <c r="J612" s="171">
        <f>ROUND(I612*H612,2)</f>
        <v>0</v>
      </c>
      <c r="K612" s="167" t="s">
        <v>132</v>
      </c>
      <c r="L612" s="35"/>
      <c r="M612" s="172" t="s">
        <v>3</v>
      </c>
      <c r="N612" s="173" t="s">
        <v>41</v>
      </c>
      <c r="O612" s="36"/>
      <c r="P612" s="174">
        <f>O612*H612</f>
        <v>0</v>
      </c>
      <c r="Q612" s="174">
        <v>0</v>
      </c>
      <c r="R612" s="174">
        <f>Q612*H612</f>
        <v>0</v>
      </c>
      <c r="S612" s="174">
        <v>0</v>
      </c>
      <c r="T612" s="175">
        <f>S612*H612</f>
        <v>0</v>
      </c>
      <c r="AR612" s="18" t="s">
        <v>592</v>
      </c>
      <c r="AT612" s="18" t="s">
        <v>128</v>
      </c>
      <c r="AU612" s="18" t="s">
        <v>78</v>
      </c>
      <c r="AY612" s="18" t="s">
        <v>126</v>
      </c>
      <c r="BE612" s="176">
        <f>IF(N612="základní",J612,0)</f>
        <v>0</v>
      </c>
      <c r="BF612" s="176">
        <f>IF(N612="snížená",J612,0)</f>
        <v>0</v>
      </c>
      <c r="BG612" s="176">
        <f>IF(N612="zákl. přenesená",J612,0)</f>
        <v>0</v>
      </c>
      <c r="BH612" s="176">
        <f>IF(N612="sníž. přenesená",J612,0)</f>
        <v>0</v>
      </c>
      <c r="BI612" s="176">
        <f>IF(N612="nulová",J612,0)</f>
        <v>0</v>
      </c>
      <c r="BJ612" s="18" t="s">
        <v>22</v>
      </c>
      <c r="BK612" s="176">
        <f>ROUND(I612*H612,2)</f>
        <v>0</v>
      </c>
      <c r="BL612" s="18" t="s">
        <v>592</v>
      </c>
      <c r="BM612" s="18" t="s">
        <v>853</v>
      </c>
    </row>
    <row r="613" spans="2:65" s="1" customFormat="1" ht="20.45" customHeight="1">
      <c r="B613" s="35"/>
      <c r="D613" s="177" t="s">
        <v>135</v>
      </c>
      <c r="F613" s="178" t="s">
        <v>852</v>
      </c>
      <c r="I613" s="179"/>
      <c r="L613" s="35"/>
      <c r="M613" s="64"/>
      <c r="N613" s="36"/>
      <c r="O613" s="36"/>
      <c r="P613" s="36"/>
      <c r="Q613" s="36"/>
      <c r="R613" s="36"/>
      <c r="S613" s="36"/>
      <c r="T613" s="65"/>
      <c r="AT613" s="18" t="s">
        <v>135</v>
      </c>
      <c r="AU613" s="18" t="s">
        <v>78</v>
      </c>
    </row>
    <row r="614" spans="2:65" s="10" customFormat="1" ht="29.85" customHeight="1">
      <c r="B614" s="150"/>
      <c r="D614" s="161" t="s">
        <v>69</v>
      </c>
      <c r="E614" s="162" t="s">
        <v>854</v>
      </c>
      <c r="F614" s="162" t="s">
        <v>855</v>
      </c>
      <c r="I614" s="153"/>
      <c r="J614" s="163">
        <f>BK614</f>
        <v>0</v>
      </c>
      <c r="L614" s="150"/>
      <c r="M614" s="155"/>
      <c r="N614" s="156"/>
      <c r="O614" s="156"/>
      <c r="P614" s="157">
        <f>SUM(P615:P646)</f>
        <v>0</v>
      </c>
      <c r="Q614" s="156"/>
      <c r="R614" s="157">
        <f>SUM(R615:R646)</f>
        <v>0.28593499999999994</v>
      </c>
      <c r="S614" s="156"/>
      <c r="T614" s="158">
        <f>SUM(T615:T646)</f>
        <v>0</v>
      </c>
      <c r="AR614" s="151" t="s">
        <v>78</v>
      </c>
      <c r="AT614" s="159" t="s">
        <v>69</v>
      </c>
      <c r="AU614" s="159" t="s">
        <v>22</v>
      </c>
      <c r="AY614" s="151" t="s">
        <v>126</v>
      </c>
      <c r="BK614" s="160">
        <f>SUM(BK615:BK646)</f>
        <v>0</v>
      </c>
    </row>
    <row r="615" spans="2:65" s="1" customFormat="1" ht="28.9" customHeight="1">
      <c r="B615" s="164"/>
      <c r="C615" s="165" t="s">
        <v>856</v>
      </c>
      <c r="D615" s="165" t="s">
        <v>128</v>
      </c>
      <c r="E615" s="166" t="s">
        <v>857</v>
      </c>
      <c r="F615" s="167" t="s">
        <v>858</v>
      </c>
      <c r="G615" s="168" t="s">
        <v>189</v>
      </c>
      <c r="H615" s="169">
        <v>21</v>
      </c>
      <c r="I615" s="170"/>
      <c r="J615" s="171">
        <f>ROUND(I615*H615,2)</f>
        <v>0</v>
      </c>
      <c r="K615" s="167" t="s">
        <v>132</v>
      </c>
      <c r="L615" s="35"/>
      <c r="M615" s="172" t="s">
        <v>3</v>
      </c>
      <c r="N615" s="173" t="s">
        <v>41</v>
      </c>
      <c r="O615" s="36"/>
      <c r="P615" s="174">
        <f>O615*H615</f>
        <v>0</v>
      </c>
      <c r="Q615" s="174">
        <v>0</v>
      </c>
      <c r="R615" s="174">
        <f>Q615*H615</f>
        <v>0</v>
      </c>
      <c r="S615" s="174">
        <v>0</v>
      </c>
      <c r="T615" s="175">
        <f>S615*H615</f>
        <v>0</v>
      </c>
      <c r="AR615" s="18" t="s">
        <v>592</v>
      </c>
      <c r="AT615" s="18" t="s">
        <v>128</v>
      </c>
      <c r="AU615" s="18" t="s">
        <v>78</v>
      </c>
      <c r="AY615" s="18" t="s">
        <v>126</v>
      </c>
      <c r="BE615" s="176">
        <f>IF(N615="základní",J615,0)</f>
        <v>0</v>
      </c>
      <c r="BF615" s="176">
        <f>IF(N615="snížená",J615,0)</f>
        <v>0</v>
      </c>
      <c r="BG615" s="176">
        <f>IF(N615="zákl. přenesená",J615,0)</f>
        <v>0</v>
      </c>
      <c r="BH615" s="176">
        <f>IF(N615="sníž. přenesená",J615,0)</f>
        <v>0</v>
      </c>
      <c r="BI615" s="176">
        <f>IF(N615="nulová",J615,0)</f>
        <v>0</v>
      </c>
      <c r="BJ615" s="18" t="s">
        <v>22</v>
      </c>
      <c r="BK615" s="176">
        <f>ROUND(I615*H615,2)</f>
        <v>0</v>
      </c>
      <c r="BL615" s="18" t="s">
        <v>592</v>
      </c>
      <c r="BM615" s="18" t="s">
        <v>859</v>
      </c>
    </row>
    <row r="616" spans="2:65" s="1" customFormat="1" ht="28.9" customHeight="1">
      <c r="B616" s="35"/>
      <c r="D616" s="177" t="s">
        <v>135</v>
      </c>
      <c r="F616" s="178" t="s">
        <v>858</v>
      </c>
      <c r="I616" s="179"/>
      <c r="L616" s="35"/>
      <c r="M616" s="64"/>
      <c r="N616" s="36"/>
      <c r="O616" s="36"/>
      <c r="P616" s="36"/>
      <c r="Q616" s="36"/>
      <c r="R616" s="36"/>
      <c r="S616" s="36"/>
      <c r="T616" s="65"/>
      <c r="AT616" s="18" t="s">
        <v>135</v>
      </c>
      <c r="AU616" s="18" t="s">
        <v>78</v>
      </c>
    </row>
    <row r="617" spans="2:65" s="11" customFormat="1" ht="20.45" customHeight="1">
      <c r="B617" s="180"/>
      <c r="D617" s="177" t="s">
        <v>136</v>
      </c>
      <c r="E617" s="181" t="s">
        <v>3</v>
      </c>
      <c r="F617" s="182" t="s">
        <v>860</v>
      </c>
      <c r="H617" s="183" t="s">
        <v>3</v>
      </c>
      <c r="I617" s="184"/>
      <c r="L617" s="180"/>
      <c r="M617" s="185"/>
      <c r="N617" s="186"/>
      <c r="O617" s="186"/>
      <c r="P617" s="186"/>
      <c r="Q617" s="186"/>
      <c r="R617" s="186"/>
      <c r="S617" s="186"/>
      <c r="T617" s="187"/>
      <c r="AT617" s="183" t="s">
        <v>136</v>
      </c>
      <c r="AU617" s="183" t="s">
        <v>78</v>
      </c>
      <c r="AV617" s="11" t="s">
        <v>22</v>
      </c>
      <c r="AW617" s="11" t="s">
        <v>34</v>
      </c>
      <c r="AX617" s="11" t="s">
        <v>70</v>
      </c>
      <c r="AY617" s="183" t="s">
        <v>126</v>
      </c>
    </row>
    <row r="618" spans="2:65" s="12" customFormat="1" ht="20.45" customHeight="1">
      <c r="B618" s="188"/>
      <c r="D618" s="177" t="s">
        <v>136</v>
      </c>
      <c r="E618" s="197" t="s">
        <v>3</v>
      </c>
      <c r="F618" s="198" t="s">
        <v>861</v>
      </c>
      <c r="H618" s="199">
        <v>20.25</v>
      </c>
      <c r="I618" s="193"/>
      <c r="L618" s="188"/>
      <c r="M618" s="194"/>
      <c r="N618" s="195"/>
      <c r="O618" s="195"/>
      <c r="P618" s="195"/>
      <c r="Q618" s="195"/>
      <c r="R618" s="195"/>
      <c r="S618" s="195"/>
      <c r="T618" s="196"/>
      <c r="AT618" s="197" t="s">
        <v>136</v>
      </c>
      <c r="AU618" s="197" t="s">
        <v>78</v>
      </c>
      <c r="AV618" s="12" t="s">
        <v>78</v>
      </c>
      <c r="AW618" s="12" t="s">
        <v>34</v>
      </c>
      <c r="AX618" s="12" t="s">
        <v>70</v>
      </c>
      <c r="AY618" s="197" t="s">
        <v>126</v>
      </c>
    </row>
    <row r="619" spans="2:65" s="12" customFormat="1" ht="20.45" customHeight="1">
      <c r="B619" s="188"/>
      <c r="D619" s="177" t="s">
        <v>136</v>
      </c>
      <c r="E619" s="197" t="s">
        <v>3</v>
      </c>
      <c r="F619" s="198" t="s">
        <v>862</v>
      </c>
      <c r="H619" s="199">
        <v>0.75</v>
      </c>
      <c r="I619" s="193"/>
      <c r="L619" s="188"/>
      <c r="M619" s="194"/>
      <c r="N619" s="195"/>
      <c r="O619" s="195"/>
      <c r="P619" s="195"/>
      <c r="Q619" s="195"/>
      <c r="R619" s="195"/>
      <c r="S619" s="195"/>
      <c r="T619" s="196"/>
      <c r="AT619" s="197" t="s">
        <v>136</v>
      </c>
      <c r="AU619" s="197" t="s">
        <v>78</v>
      </c>
      <c r="AV619" s="12" t="s">
        <v>78</v>
      </c>
      <c r="AW619" s="12" t="s">
        <v>34</v>
      </c>
      <c r="AX619" s="12" t="s">
        <v>70</v>
      </c>
      <c r="AY619" s="197" t="s">
        <v>126</v>
      </c>
    </row>
    <row r="620" spans="2:65" s="13" customFormat="1" ht="20.45" customHeight="1">
      <c r="B620" s="200"/>
      <c r="D620" s="189" t="s">
        <v>136</v>
      </c>
      <c r="E620" s="201" t="s">
        <v>3</v>
      </c>
      <c r="F620" s="202" t="s">
        <v>153</v>
      </c>
      <c r="H620" s="203">
        <v>21</v>
      </c>
      <c r="I620" s="204"/>
      <c r="L620" s="200"/>
      <c r="M620" s="205"/>
      <c r="N620" s="206"/>
      <c r="O620" s="206"/>
      <c r="P620" s="206"/>
      <c r="Q620" s="206"/>
      <c r="R620" s="206"/>
      <c r="S620" s="206"/>
      <c r="T620" s="207"/>
      <c r="AT620" s="208" t="s">
        <v>136</v>
      </c>
      <c r="AU620" s="208" t="s">
        <v>78</v>
      </c>
      <c r="AV620" s="13" t="s">
        <v>133</v>
      </c>
      <c r="AW620" s="13" t="s">
        <v>34</v>
      </c>
      <c r="AX620" s="13" t="s">
        <v>22</v>
      </c>
      <c r="AY620" s="208" t="s">
        <v>126</v>
      </c>
    </row>
    <row r="621" spans="2:65" s="1" customFormat="1" ht="20.45" customHeight="1">
      <c r="B621" s="164"/>
      <c r="C621" s="213" t="s">
        <v>863</v>
      </c>
      <c r="D621" s="213" t="s">
        <v>293</v>
      </c>
      <c r="E621" s="214" t="s">
        <v>700</v>
      </c>
      <c r="F621" s="215" t="s">
        <v>701</v>
      </c>
      <c r="G621" s="216" t="s">
        <v>189</v>
      </c>
      <c r="H621" s="217">
        <v>23.1</v>
      </c>
      <c r="I621" s="218"/>
      <c r="J621" s="219">
        <f>ROUND(I621*H621,2)</f>
        <v>0</v>
      </c>
      <c r="K621" s="215" t="s">
        <v>132</v>
      </c>
      <c r="L621" s="220"/>
      <c r="M621" s="221" t="s">
        <v>3</v>
      </c>
      <c r="N621" s="222" t="s">
        <v>41</v>
      </c>
      <c r="O621" s="36"/>
      <c r="P621" s="174">
        <f>O621*H621</f>
        <v>0</v>
      </c>
      <c r="Q621" s="174">
        <v>7.3499999999999998E-3</v>
      </c>
      <c r="R621" s="174">
        <f>Q621*H621</f>
        <v>0.16978499999999999</v>
      </c>
      <c r="S621" s="174">
        <v>0</v>
      </c>
      <c r="T621" s="175">
        <f>S621*H621</f>
        <v>0</v>
      </c>
      <c r="AR621" s="18" t="s">
        <v>310</v>
      </c>
      <c r="AT621" s="18" t="s">
        <v>293</v>
      </c>
      <c r="AU621" s="18" t="s">
        <v>78</v>
      </c>
      <c r="AY621" s="18" t="s">
        <v>126</v>
      </c>
      <c r="BE621" s="176">
        <f>IF(N621="základní",J621,0)</f>
        <v>0</v>
      </c>
      <c r="BF621" s="176">
        <f>IF(N621="snížená",J621,0)</f>
        <v>0</v>
      </c>
      <c r="BG621" s="176">
        <f>IF(N621="zákl. přenesená",J621,0)</f>
        <v>0</v>
      </c>
      <c r="BH621" s="176">
        <f>IF(N621="sníž. přenesená",J621,0)</f>
        <v>0</v>
      </c>
      <c r="BI621" s="176">
        <f>IF(N621="nulová",J621,0)</f>
        <v>0</v>
      </c>
      <c r="BJ621" s="18" t="s">
        <v>22</v>
      </c>
      <c r="BK621" s="176">
        <f>ROUND(I621*H621,2)</f>
        <v>0</v>
      </c>
      <c r="BL621" s="18" t="s">
        <v>592</v>
      </c>
      <c r="BM621" s="18" t="s">
        <v>864</v>
      </c>
    </row>
    <row r="622" spans="2:65" s="1" customFormat="1" ht="20.45" customHeight="1">
      <c r="B622" s="35"/>
      <c r="D622" s="177" t="s">
        <v>135</v>
      </c>
      <c r="F622" s="178" t="s">
        <v>701</v>
      </c>
      <c r="I622" s="179"/>
      <c r="L622" s="35"/>
      <c r="M622" s="64"/>
      <c r="N622" s="36"/>
      <c r="O622" s="36"/>
      <c r="P622" s="36"/>
      <c r="Q622" s="36"/>
      <c r="R622" s="36"/>
      <c r="S622" s="36"/>
      <c r="T622" s="65"/>
      <c r="AT622" s="18" t="s">
        <v>135</v>
      </c>
      <c r="AU622" s="18" t="s">
        <v>78</v>
      </c>
    </row>
    <row r="623" spans="2:65" s="12" customFormat="1" ht="20.45" customHeight="1">
      <c r="B623" s="188"/>
      <c r="D623" s="189" t="s">
        <v>136</v>
      </c>
      <c r="E623" s="190" t="s">
        <v>3</v>
      </c>
      <c r="F623" s="191" t="s">
        <v>865</v>
      </c>
      <c r="H623" s="192">
        <v>23.1</v>
      </c>
      <c r="I623" s="193"/>
      <c r="L623" s="188"/>
      <c r="M623" s="194"/>
      <c r="N623" s="195"/>
      <c r="O623" s="195"/>
      <c r="P623" s="195"/>
      <c r="Q623" s="195"/>
      <c r="R623" s="195"/>
      <c r="S623" s="195"/>
      <c r="T623" s="196"/>
      <c r="AT623" s="197" t="s">
        <v>136</v>
      </c>
      <c r="AU623" s="197" t="s">
        <v>78</v>
      </c>
      <c r="AV623" s="12" t="s">
        <v>78</v>
      </c>
      <c r="AW623" s="12" t="s">
        <v>34</v>
      </c>
      <c r="AX623" s="12" t="s">
        <v>22</v>
      </c>
      <c r="AY623" s="197" t="s">
        <v>126</v>
      </c>
    </row>
    <row r="624" spans="2:65" s="1" customFormat="1" ht="20.45" customHeight="1">
      <c r="B624" s="164"/>
      <c r="C624" s="165" t="s">
        <v>866</v>
      </c>
      <c r="D624" s="165" t="s">
        <v>128</v>
      </c>
      <c r="E624" s="166" t="s">
        <v>867</v>
      </c>
      <c r="F624" s="167" t="s">
        <v>868</v>
      </c>
      <c r="G624" s="168" t="s">
        <v>262</v>
      </c>
      <c r="H624" s="169">
        <v>37.5</v>
      </c>
      <c r="I624" s="170"/>
      <c r="J624" s="171">
        <f>ROUND(I624*H624,2)</f>
        <v>0</v>
      </c>
      <c r="K624" s="167" t="s">
        <v>132</v>
      </c>
      <c r="L624" s="35"/>
      <c r="M624" s="172" t="s">
        <v>3</v>
      </c>
      <c r="N624" s="173" t="s">
        <v>41</v>
      </c>
      <c r="O624" s="36"/>
      <c r="P624" s="174">
        <f>O624*H624</f>
        <v>0</v>
      </c>
      <c r="Q624" s="174">
        <v>0</v>
      </c>
      <c r="R624" s="174">
        <f>Q624*H624</f>
        <v>0</v>
      </c>
      <c r="S624" s="174">
        <v>0</v>
      </c>
      <c r="T624" s="175">
        <f>S624*H624</f>
        <v>0</v>
      </c>
      <c r="AR624" s="18" t="s">
        <v>592</v>
      </c>
      <c r="AT624" s="18" t="s">
        <v>128</v>
      </c>
      <c r="AU624" s="18" t="s">
        <v>78</v>
      </c>
      <c r="AY624" s="18" t="s">
        <v>126</v>
      </c>
      <c r="BE624" s="176">
        <f>IF(N624="základní",J624,0)</f>
        <v>0</v>
      </c>
      <c r="BF624" s="176">
        <f>IF(N624="snížená",J624,0)</f>
        <v>0</v>
      </c>
      <c r="BG624" s="176">
        <f>IF(N624="zákl. přenesená",J624,0)</f>
        <v>0</v>
      </c>
      <c r="BH624" s="176">
        <f>IF(N624="sníž. přenesená",J624,0)</f>
        <v>0</v>
      </c>
      <c r="BI624" s="176">
        <f>IF(N624="nulová",J624,0)</f>
        <v>0</v>
      </c>
      <c r="BJ624" s="18" t="s">
        <v>22</v>
      </c>
      <c r="BK624" s="176">
        <f>ROUND(I624*H624,2)</f>
        <v>0</v>
      </c>
      <c r="BL624" s="18" t="s">
        <v>592</v>
      </c>
      <c r="BM624" s="18" t="s">
        <v>869</v>
      </c>
    </row>
    <row r="625" spans="2:65" s="1" customFormat="1" ht="20.45" customHeight="1">
      <c r="B625" s="35"/>
      <c r="D625" s="177" t="s">
        <v>135</v>
      </c>
      <c r="F625" s="178" t="s">
        <v>868</v>
      </c>
      <c r="I625" s="179"/>
      <c r="L625" s="35"/>
      <c r="M625" s="64"/>
      <c r="N625" s="36"/>
      <c r="O625" s="36"/>
      <c r="P625" s="36"/>
      <c r="Q625" s="36"/>
      <c r="R625" s="36"/>
      <c r="S625" s="36"/>
      <c r="T625" s="65"/>
      <c r="AT625" s="18" t="s">
        <v>135</v>
      </c>
      <c r="AU625" s="18" t="s">
        <v>78</v>
      </c>
    </row>
    <row r="626" spans="2:65" s="12" customFormat="1" ht="20.45" customHeight="1">
      <c r="B626" s="188"/>
      <c r="D626" s="189" t="s">
        <v>136</v>
      </c>
      <c r="E626" s="190" t="s">
        <v>3</v>
      </c>
      <c r="F626" s="191" t="s">
        <v>870</v>
      </c>
      <c r="H626" s="192">
        <v>37.5</v>
      </c>
      <c r="I626" s="193"/>
      <c r="L626" s="188"/>
      <c r="M626" s="194"/>
      <c r="N626" s="195"/>
      <c r="O626" s="195"/>
      <c r="P626" s="195"/>
      <c r="Q626" s="195"/>
      <c r="R626" s="195"/>
      <c r="S626" s="195"/>
      <c r="T626" s="196"/>
      <c r="AT626" s="197" t="s">
        <v>136</v>
      </c>
      <c r="AU626" s="197" t="s">
        <v>78</v>
      </c>
      <c r="AV626" s="12" t="s">
        <v>78</v>
      </c>
      <c r="AW626" s="12" t="s">
        <v>34</v>
      </c>
      <c r="AX626" s="12" t="s">
        <v>22</v>
      </c>
      <c r="AY626" s="197" t="s">
        <v>126</v>
      </c>
    </row>
    <row r="627" spans="2:65" s="1" customFormat="1" ht="20.45" customHeight="1">
      <c r="B627" s="164"/>
      <c r="C627" s="213" t="s">
        <v>871</v>
      </c>
      <c r="D627" s="213" t="s">
        <v>293</v>
      </c>
      <c r="E627" s="214" t="s">
        <v>872</v>
      </c>
      <c r="F627" s="215" t="s">
        <v>873</v>
      </c>
      <c r="G627" s="216" t="s">
        <v>131</v>
      </c>
      <c r="H627" s="217">
        <v>9.9000000000000005E-2</v>
      </c>
      <c r="I627" s="218"/>
      <c r="J627" s="219">
        <f>ROUND(I627*H627,2)</f>
        <v>0</v>
      </c>
      <c r="K627" s="215" t="s">
        <v>132</v>
      </c>
      <c r="L627" s="220"/>
      <c r="M627" s="221" t="s">
        <v>3</v>
      </c>
      <c r="N627" s="222" t="s">
        <v>41</v>
      </c>
      <c r="O627" s="36"/>
      <c r="P627" s="174">
        <f>O627*H627</f>
        <v>0</v>
      </c>
      <c r="Q627" s="174">
        <v>0.55000000000000004</v>
      </c>
      <c r="R627" s="174">
        <f>Q627*H627</f>
        <v>5.4450000000000005E-2</v>
      </c>
      <c r="S627" s="174">
        <v>0</v>
      </c>
      <c r="T627" s="175">
        <f>S627*H627</f>
        <v>0</v>
      </c>
      <c r="AR627" s="18" t="s">
        <v>310</v>
      </c>
      <c r="AT627" s="18" t="s">
        <v>293</v>
      </c>
      <c r="AU627" s="18" t="s">
        <v>78</v>
      </c>
      <c r="AY627" s="18" t="s">
        <v>126</v>
      </c>
      <c r="BE627" s="176">
        <f>IF(N627="základní",J627,0)</f>
        <v>0</v>
      </c>
      <c r="BF627" s="176">
        <f>IF(N627="snížená",J627,0)</f>
        <v>0</v>
      </c>
      <c r="BG627" s="176">
        <f>IF(N627="zákl. přenesená",J627,0)</f>
        <v>0</v>
      </c>
      <c r="BH627" s="176">
        <f>IF(N627="sníž. přenesená",J627,0)</f>
        <v>0</v>
      </c>
      <c r="BI627" s="176">
        <f>IF(N627="nulová",J627,0)</f>
        <v>0</v>
      </c>
      <c r="BJ627" s="18" t="s">
        <v>22</v>
      </c>
      <c r="BK627" s="176">
        <f>ROUND(I627*H627,2)</f>
        <v>0</v>
      </c>
      <c r="BL627" s="18" t="s">
        <v>592</v>
      </c>
      <c r="BM627" s="18" t="s">
        <v>874</v>
      </c>
    </row>
    <row r="628" spans="2:65" s="1" customFormat="1" ht="20.45" customHeight="1">
      <c r="B628" s="35"/>
      <c r="D628" s="177" t="s">
        <v>135</v>
      </c>
      <c r="F628" s="178" t="s">
        <v>873</v>
      </c>
      <c r="I628" s="179"/>
      <c r="L628" s="35"/>
      <c r="M628" s="64"/>
      <c r="N628" s="36"/>
      <c r="O628" s="36"/>
      <c r="P628" s="36"/>
      <c r="Q628" s="36"/>
      <c r="R628" s="36"/>
      <c r="S628" s="36"/>
      <c r="T628" s="65"/>
      <c r="AT628" s="18" t="s">
        <v>135</v>
      </c>
      <c r="AU628" s="18" t="s">
        <v>78</v>
      </c>
    </row>
    <row r="629" spans="2:65" s="12" customFormat="1" ht="20.45" customHeight="1">
      <c r="B629" s="188"/>
      <c r="D629" s="189" t="s">
        <v>136</v>
      </c>
      <c r="E629" s="190" t="s">
        <v>3</v>
      </c>
      <c r="F629" s="191" t="s">
        <v>875</v>
      </c>
      <c r="H629" s="192">
        <v>9.9000000000000005E-2</v>
      </c>
      <c r="I629" s="193"/>
      <c r="L629" s="188"/>
      <c r="M629" s="194"/>
      <c r="N629" s="195"/>
      <c r="O629" s="195"/>
      <c r="P629" s="195"/>
      <c r="Q629" s="195"/>
      <c r="R629" s="195"/>
      <c r="S629" s="195"/>
      <c r="T629" s="196"/>
      <c r="AT629" s="197" t="s">
        <v>136</v>
      </c>
      <c r="AU629" s="197" t="s">
        <v>78</v>
      </c>
      <c r="AV629" s="12" t="s">
        <v>78</v>
      </c>
      <c r="AW629" s="12" t="s">
        <v>34</v>
      </c>
      <c r="AX629" s="12" t="s">
        <v>22</v>
      </c>
      <c r="AY629" s="197" t="s">
        <v>126</v>
      </c>
    </row>
    <row r="630" spans="2:65" s="1" customFormat="1" ht="28.9" customHeight="1">
      <c r="B630" s="164"/>
      <c r="C630" s="165" t="s">
        <v>876</v>
      </c>
      <c r="D630" s="165" t="s">
        <v>128</v>
      </c>
      <c r="E630" s="166" t="s">
        <v>877</v>
      </c>
      <c r="F630" s="167" t="s">
        <v>878</v>
      </c>
      <c r="G630" s="168" t="s">
        <v>189</v>
      </c>
      <c r="H630" s="169">
        <v>1</v>
      </c>
      <c r="I630" s="170"/>
      <c r="J630" s="171">
        <f>ROUND(I630*H630,2)</f>
        <v>0</v>
      </c>
      <c r="K630" s="167" t="s">
        <v>132</v>
      </c>
      <c r="L630" s="35"/>
      <c r="M630" s="172" t="s">
        <v>3</v>
      </c>
      <c r="N630" s="173" t="s">
        <v>41</v>
      </c>
      <c r="O630" s="36"/>
      <c r="P630" s="174">
        <f>O630*H630</f>
        <v>0</v>
      </c>
      <c r="Q630" s="174">
        <v>2.5000000000000001E-4</v>
      </c>
      <c r="R630" s="174">
        <f>Q630*H630</f>
        <v>2.5000000000000001E-4</v>
      </c>
      <c r="S630" s="174">
        <v>0</v>
      </c>
      <c r="T630" s="175">
        <f>S630*H630</f>
        <v>0</v>
      </c>
      <c r="AR630" s="18" t="s">
        <v>592</v>
      </c>
      <c r="AT630" s="18" t="s">
        <v>128</v>
      </c>
      <c r="AU630" s="18" t="s">
        <v>78</v>
      </c>
      <c r="AY630" s="18" t="s">
        <v>126</v>
      </c>
      <c r="BE630" s="176">
        <f>IF(N630="základní",J630,0)</f>
        <v>0</v>
      </c>
      <c r="BF630" s="176">
        <f>IF(N630="snížená",J630,0)</f>
        <v>0</v>
      </c>
      <c r="BG630" s="176">
        <f>IF(N630="zákl. přenesená",J630,0)</f>
        <v>0</v>
      </c>
      <c r="BH630" s="176">
        <f>IF(N630="sníž. přenesená",J630,0)</f>
        <v>0</v>
      </c>
      <c r="BI630" s="176">
        <f>IF(N630="nulová",J630,0)</f>
        <v>0</v>
      </c>
      <c r="BJ630" s="18" t="s">
        <v>22</v>
      </c>
      <c r="BK630" s="176">
        <f>ROUND(I630*H630,2)</f>
        <v>0</v>
      </c>
      <c r="BL630" s="18" t="s">
        <v>592</v>
      </c>
      <c r="BM630" s="18" t="s">
        <v>879</v>
      </c>
    </row>
    <row r="631" spans="2:65" s="1" customFormat="1" ht="28.9" customHeight="1">
      <c r="B631" s="35"/>
      <c r="D631" s="189" t="s">
        <v>135</v>
      </c>
      <c r="F631" s="212" t="s">
        <v>878</v>
      </c>
      <c r="I631" s="179"/>
      <c r="L631" s="35"/>
      <c r="M631" s="64"/>
      <c r="N631" s="36"/>
      <c r="O631" s="36"/>
      <c r="P631" s="36"/>
      <c r="Q631" s="36"/>
      <c r="R631" s="36"/>
      <c r="S631" s="36"/>
      <c r="T631" s="65"/>
      <c r="AT631" s="18" t="s">
        <v>135</v>
      </c>
      <c r="AU631" s="18" t="s">
        <v>78</v>
      </c>
    </row>
    <row r="632" spans="2:65" s="1" customFormat="1" ht="20.45" customHeight="1">
      <c r="B632" s="164"/>
      <c r="C632" s="213" t="s">
        <v>880</v>
      </c>
      <c r="D632" s="213" t="s">
        <v>293</v>
      </c>
      <c r="E632" s="214" t="s">
        <v>881</v>
      </c>
      <c r="F632" s="215" t="s">
        <v>882</v>
      </c>
      <c r="G632" s="216" t="s">
        <v>250</v>
      </c>
      <c r="H632" s="217">
        <v>1</v>
      </c>
      <c r="I632" s="218"/>
      <c r="J632" s="219">
        <f>ROUND(I632*H632,2)</f>
        <v>0</v>
      </c>
      <c r="K632" s="215" t="s">
        <v>132</v>
      </c>
      <c r="L632" s="220"/>
      <c r="M632" s="221" t="s">
        <v>3</v>
      </c>
      <c r="N632" s="222" t="s">
        <v>41</v>
      </c>
      <c r="O632" s="36"/>
      <c r="P632" s="174">
        <f>O632*H632</f>
        <v>0</v>
      </c>
      <c r="Q632" s="174">
        <v>4.2999999999999997E-2</v>
      </c>
      <c r="R632" s="174">
        <f>Q632*H632</f>
        <v>4.2999999999999997E-2</v>
      </c>
      <c r="S632" s="174">
        <v>0</v>
      </c>
      <c r="T632" s="175">
        <f>S632*H632</f>
        <v>0</v>
      </c>
      <c r="AR632" s="18" t="s">
        <v>310</v>
      </c>
      <c r="AT632" s="18" t="s">
        <v>293</v>
      </c>
      <c r="AU632" s="18" t="s">
        <v>78</v>
      </c>
      <c r="AY632" s="18" t="s">
        <v>126</v>
      </c>
      <c r="BE632" s="176">
        <f>IF(N632="základní",J632,0)</f>
        <v>0</v>
      </c>
      <c r="BF632" s="176">
        <f>IF(N632="snížená",J632,0)</f>
        <v>0</v>
      </c>
      <c r="BG632" s="176">
        <f>IF(N632="zákl. přenesená",J632,0)</f>
        <v>0</v>
      </c>
      <c r="BH632" s="176">
        <f>IF(N632="sníž. přenesená",J632,0)</f>
        <v>0</v>
      </c>
      <c r="BI632" s="176">
        <f>IF(N632="nulová",J632,0)</f>
        <v>0</v>
      </c>
      <c r="BJ632" s="18" t="s">
        <v>22</v>
      </c>
      <c r="BK632" s="176">
        <f>ROUND(I632*H632,2)</f>
        <v>0</v>
      </c>
      <c r="BL632" s="18" t="s">
        <v>592</v>
      </c>
      <c r="BM632" s="18" t="s">
        <v>883</v>
      </c>
    </row>
    <row r="633" spans="2:65" s="1" customFormat="1" ht="20.45" customHeight="1">
      <c r="B633" s="35"/>
      <c r="D633" s="189" t="s">
        <v>135</v>
      </c>
      <c r="F633" s="212" t="s">
        <v>882</v>
      </c>
      <c r="I633" s="179"/>
      <c r="L633" s="35"/>
      <c r="M633" s="64"/>
      <c r="N633" s="36"/>
      <c r="O633" s="36"/>
      <c r="P633" s="36"/>
      <c r="Q633" s="36"/>
      <c r="R633" s="36"/>
      <c r="S633" s="36"/>
      <c r="T633" s="65"/>
      <c r="AT633" s="18" t="s">
        <v>135</v>
      </c>
      <c r="AU633" s="18" t="s">
        <v>78</v>
      </c>
    </row>
    <row r="634" spans="2:65" s="1" customFormat="1" ht="28.9" customHeight="1">
      <c r="B634" s="164"/>
      <c r="C634" s="165" t="s">
        <v>884</v>
      </c>
      <c r="D634" s="165" t="s">
        <v>128</v>
      </c>
      <c r="E634" s="166" t="s">
        <v>885</v>
      </c>
      <c r="F634" s="167" t="s">
        <v>886</v>
      </c>
      <c r="G634" s="168" t="s">
        <v>250</v>
      </c>
      <c r="H634" s="169">
        <v>1</v>
      </c>
      <c r="I634" s="170"/>
      <c r="J634" s="171">
        <f>ROUND(I634*H634,2)</f>
        <v>0</v>
      </c>
      <c r="K634" s="167" t="s">
        <v>132</v>
      </c>
      <c r="L634" s="35"/>
      <c r="M634" s="172" t="s">
        <v>3</v>
      </c>
      <c r="N634" s="173" t="s">
        <v>41</v>
      </c>
      <c r="O634" s="36"/>
      <c r="P634" s="174">
        <f>O634*H634</f>
        <v>0</v>
      </c>
      <c r="Q634" s="174">
        <v>0</v>
      </c>
      <c r="R634" s="174">
        <f>Q634*H634</f>
        <v>0</v>
      </c>
      <c r="S634" s="174">
        <v>0</v>
      </c>
      <c r="T634" s="175">
        <f>S634*H634</f>
        <v>0</v>
      </c>
      <c r="AR634" s="18" t="s">
        <v>592</v>
      </c>
      <c r="AT634" s="18" t="s">
        <v>128</v>
      </c>
      <c r="AU634" s="18" t="s">
        <v>78</v>
      </c>
      <c r="AY634" s="18" t="s">
        <v>126</v>
      </c>
      <c r="BE634" s="176">
        <f>IF(N634="základní",J634,0)</f>
        <v>0</v>
      </c>
      <c r="BF634" s="176">
        <f>IF(N634="snížená",J634,0)</f>
        <v>0</v>
      </c>
      <c r="BG634" s="176">
        <f>IF(N634="zákl. přenesená",J634,0)</f>
        <v>0</v>
      </c>
      <c r="BH634" s="176">
        <f>IF(N634="sníž. přenesená",J634,0)</f>
        <v>0</v>
      </c>
      <c r="BI634" s="176">
        <f>IF(N634="nulová",J634,0)</f>
        <v>0</v>
      </c>
      <c r="BJ634" s="18" t="s">
        <v>22</v>
      </c>
      <c r="BK634" s="176">
        <f>ROUND(I634*H634,2)</f>
        <v>0</v>
      </c>
      <c r="BL634" s="18" t="s">
        <v>592</v>
      </c>
      <c r="BM634" s="18" t="s">
        <v>887</v>
      </c>
    </row>
    <row r="635" spans="2:65" s="1" customFormat="1" ht="20.45" customHeight="1">
      <c r="B635" s="35"/>
      <c r="D635" s="189" t="s">
        <v>135</v>
      </c>
      <c r="F635" s="212" t="s">
        <v>886</v>
      </c>
      <c r="I635" s="179"/>
      <c r="L635" s="35"/>
      <c r="M635" s="64"/>
      <c r="N635" s="36"/>
      <c r="O635" s="36"/>
      <c r="P635" s="36"/>
      <c r="Q635" s="36"/>
      <c r="R635" s="36"/>
      <c r="S635" s="36"/>
      <c r="T635" s="65"/>
      <c r="AT635" s="18" t="s">
        <v>135</v>
      </c>
      <c r="AU635" s="18" t="s">
        <v>78</v>
      </c>
    </row>
    <row r="636" spans="2:65" s="1" customFormat="1" ht="20.45" customHeight="1">
      <c r="B636" s="164"/>
      <c r="C636" s="213" t="s">
        <v>888</v>
      </c>
      <c r="D636" s="213" t="s">
        <v>293</v>
      </c>
      <c r="E636" s="214" t="s">
        <v>889</v>
      </c>
      <c r="F636" s="215" t="s">
        <v>890</v>
      </c>
      <c r="G636" s="216" t="s">
        <v>250</v>
      </c>
      <c r="H636" s="217">
        <v>1</v>
      </c>
      <c r="I636" s="218"/>
      <c r="J636" s="219">
        <f>ROUND(I636*H636,2)</f>
        <v>0</v>
      </c>
      <c r="K636" s="215" t="s">
        <v>132</v>
      </c>
      <c r="L636" s="220"/>
      <c r="M636" s="221" t="s">
        <v>3</v>
      </c>
      <c r="N636" s="222" t="s">
        <v>41</v>
      </c>
      <c r="O636" s="36"/>
      <c r="P636" s="174">
        <f>O636*H636</f>
        <v>0</v>
      </c>
      <c r="Q636" s="174">
        <v>1.6E-2</v>
      </c>
      <c r="R636" s="174">
        <f>Q636*H636</f>
        <v>1.6E-2</v>
      </c>
      <c r="S636" s="174">
        <v>0</v>
      </c>
      <c r="T636" s="175">
        <f>S636*H636</f>
        <v>0</v>
      </c>
      <c r="AR636" s="18" t="s">
        <v>310</v>
      </c>
      <c r="AT636" s="18" t="s">
        <v>293</v>
      </c>
      <c r="AU636" s="18" t="s">
        <v>78</v>
      </c>
      <c r="AY636" s="18" t="s">
        <v>126</v>
      </c>
      <c r="BE636" s="176">
        <f>IF(N636="základní",J636,0)</f>
        <v>0</v>
      </c>
      <c r="BF636" s="176">
        <f>IF(N636="snížená",J636,0)</f>
        <v>0</v>
      </c>
      <c r="BG636" s="176">
        <f>IF(N636="zákl. přenesená",J636,0)</f>
        <v>0</v>
      </c>
      <c r="BH636" s="176">
        <f>IF(N636="sníž. přenesená",J636,0)</f>
        <v>0</v>
      </c>
      <c r="BI636" s="176">
        <f>IF(N636="nulová",J636,0)</f>
        <v>0</v>
      </c>
      <c r="BJ636" s="18" t="s">
        <v>22</v>
      </c>
      <c r="BK636" s="176">
        <f>ROUND(I636*H636,2)</f>
        <v>0</v>
      </c>
      <c r="BL636" s="18" t="s">
        <v>592</v>
      </c>
      <c r="BM636" s="18" t="s">
        <v>891</v>
      </c>
    </row>
    <row r="637" spans="2:65" s="1" customFormat="1" ht="20.45" customHeight="1">
      <c r="B637" s="35"/>
      <c r="D637" s="189" t="s">
        <v>135</v>
      </c>
      <c r="F637" s="212" t="s">
        <v>890</v>
      </c>
      <c r="I637" s="179"/>
      <c r="L637" s="35"/>
      <c r="M637" s="64"/>
      <c r="N637" s="36"/>
      <c r="O637" s="36"/>
      <c r="P637" s="36"/>
      <c r="Q637" s="36"/>
      <c r="R637" s="36"/>
      <c r="S637" s="36"/>
      <c r="T637" s="65"/>
      <c r="AT637" s="18" t="s">
        <v>135</v>
      </c>
      <c r="AU637" s="18" t="s">
        <v>78</v>
      </c>
    </row>
    <row r="638" spans="2:65" s="1" customFormat="1" ht="28.9" customHeight="1">
      <c r="B638" s="164"/>
      <c r="C638" s="165" t="s">
        <v>892</v>
      </c>
      <c r="D638" s="165" t="s">
        <v>128</v>
      </c>
      <c r="E638" s="166" t="s">
        <v>893</v>
      </c>
      <c r="F638" s="167" t="s">
        <v>894</v>
      </c>
      <c r="G638" s="168" t="s">
        <v>250</v>
      </c>
      <c r="H638" s="169">
        <v>1</v>
      </c>
      <c r="I638" s="170"/>
      <c r="J638" s="171">
        <f>ROUND(I638*H638,2)</f>
        <v>0</v>
      </c>
      <c r="K638" s="167" t="s">
        <v>132</v>
      </c>
      <c r="L638" s="35"/>
      <c r="M638" s="172" t="s">
        <v>3</v>
      </c>
      <c r="N638" s="173" t="s">
        <v>41</v>
      </c>
      <c r="O638" s="36"/>
      <c r="P638" s="174">
        <f>O638*H638</f>
        <v>0</v>
      </c>
      <c r="Q638" s="174">
        <v>0</v>
      </c>
      <c r="R638" s="174">
        <f>Q638*H638</f>
        <v>0</v>
      </c>
      <c r="S638" s="174">
        <v>0</v>
      </c>
      <c r="T638" s="175">
        <f>S638*H638</f>
        <v>0</v>
      </c>
      <c r="AR638" s="18" t="s">
        <v>592</v>
      </c>
      <c r="AT638" s="18" t="s">
        <v>128</v>
      </c>
      <c r="AU638" s="18" t="s">
        <v>78</v>
      </c>
      <c r="AY638" s="18" t="s">
        <v>126</v>
      </c>
      <c r="BE638" s="176">
        <f>IF(N638="základní",J638,0)</f>
        <v>0</v>
      </c>
      <c r="BF638" s="176">
        <f>IF(N638="snížená",J638,0)</f>
        <v>0</v>
      </c>
      <c r="BG638" s="176">
        <f>IF(N638="zákl. přenesená",J638,0)</f>
        <v>0</v>
      </c>
      <c r="BH638" s="176">
        <f>IF(N638="sníž. přenesená",J638,0)</f>
        <v>0</v>
      </c>
      <c r="BI638" s="176">
        <f>IF(N638="nulová",J638,0)</f>
        <v>0</v>
      </c>
      <c r="BJ638" s="18" t="s">
        <v>22</v>
      </c>
      <c r="BK638" s="176">
        <f>ROUND(I638*H638,2)</f>
        <v>0</v>
      </c>
      <c r="BL638" s="18" t="s">
        <v>592</v>
      </c>
      <c r="BM638" s="18" t="s">
        <v>895</v>
      </c>
    </row>
    <row r="639" spans="2:65" s="1" customFormat="1" ht="28.9" customHeight="1">
      <c r="B639" s="35"/>
      <c r="D639" s="189" t="s">
        <v>135</v>
      </c>
      <c r="F639" s="212" t="s">
        <v>894</v>
      </c>
      <c r="I639" s="179"/>
      <c r="L639" s="35"/>
      <c r="M639" s="64"/>
      <c r="N639" s="36"/>
      <c r="O639" s="36"/>
      <c r="P639" s="36"/>
      <c r="Q639" s="36"/>
      <c r="R639" s="36"/>
      <c r="S639" s="36"/>
      <c r="T639" s="65"/>
      <c r="AT639" s="18" t="s">
        <v>135</v>
      </c>
      <c r="AU639" s="18" t="s">
        <v>78</v>
      </c>
    </row>
    <row r="640" spans="2:65" s="1" customFormat="1" ht="20.45" customHeight="1">
      <c r="B640" s="164"/>
      <c r="C640" s="213" t="s">
        <v>896</v>
      </c>
      <c r="D640" s="213" t="s">
        <v>293</v>
      </c>
      <c r="E640" s="214" t="s">
        <v>897</v>
      </c>
      <c r="F640" s="215" t="s">
        <v>898</v>
      </c>
      <c r="G640" s="216" t="s">
        <v>262</v>
      </c>
      <c r="H640" s="217">
        <v>1.25</v>
      </c>
      <c r="I640" s="218"/>
      <c r="J640" s="219">
        <f>ROUND(I640*H640,2)</f>
        <v>0</v>
      </c>
      <c r="K640" s="215" t="s">
        <v>132</v>
      </c>
      <c r="L640" s="220"/>
      <c r="M640" s="221" t="s">
        <v>3</v>
      </c>
      <c r="N640" s="222" t="s">
        <v>41</v>
      </c>
      <c r="O640" s="36"/>
      <c r="P640" s="174">
        <f>O640*H640</f>
        <v>0</v>
      </c>
      <c r="Q640" s="174">
        <v>1.8E-3</v>
      </c>
      <c r="R640" s="174">
        <f>Q640*H640</f>
        <v>2.2499999999999998E-3</v>
      </c>
      <c r="S640" s="174">
        <v>0</v>
      </c>
      <c r="T640" s="175">
        <f>S640*H640</f>
        <v>0</v>
      </c>
      <c r="AR640" s="18" t="s">
        <v>310</v>
      </c>
      <c r="AT640" s="18" t="s">
        <v>293</v>
      </c>
      <c r="AU640" s="18" t="s">
        <v>78</v>
      </c>
      <c r="AY640" s="18" t="s">
        <v>126</v>
      </c>
      <c r="BE640" s="176">
        <f>IF(N640="základní",J640,0)</f>
        <v>0</v>
      </c>
      <c r="BF640" s="176">
        <f>IF(N640="snížená",J640,0)</f>
        <v>0</v>
      </c>
      <c r="BG640" s="176">
        <f>IF(N640="zákl. přenesená",J640,0)</f>
        <v>0</v>
      </c>
      <c r="BH640" s="176">
        <f>IF(N640="sníž. přenesená",J640,0)</f>
        <v>0</v>
      </c>
      <c r="BI640" s="176">
        <f>IF(N640="nulová",J640,0)</f>
        <v>0</v>
      </c>
      <c r="BJ640" s="18" t="s">
        <v>22</v>
      </c>
      <c r="BK640" s="176">
        <f>ROUND(I640*H640,2)</f>
        <v>0</v>
      </c>
      <c r="BL640" s="18" t="s">
        <v>592</v>
      </c>
      <c r="BM640" s="18" t="s">
        <v>899</v>
      </c>
    </row>
    <row r="641" spans="2:65" s="1" customFormat="1" ht="20.45" customHeight="1">
      <c r="B641" s="35"/>
      <c r="D641" s="177" t="s">
        <v>135</v>
      </c>
      <c r="F641" s="178" t="s">
        <v>898</v>
      </c>
      <c r="I641" s="179"/>
      <c r="L641" s="35"/>
      <c r="M641" s="64"/>
      <c r="N641" s="36"/>
      <c r="O641" s="36"/>
      <c r="P641" s="36"/>
      <c r="Q641" s="36"/>
      <c r="R641" s="36"/>
      <c r="S641" s="36"/>
      <c r="T641" s="65"/>
      <c r="AT641" s="18" t="s">
        <v>135</v>
      </c>
      <c r="AU641" s="18" t="s">
        <v>78</v>
      </c>
    </row>
    <row r="642" spans="2:65" s="12" customFormat="1" ht="20.45" customHeight="1">
      <c r="B642" s="188"/>
      <c r="D642" s="189" t="s">
        <v>136</v>
      </c>
      <c r="E642" s="190" t="s">
        <v>3</v>
      </c>
      <c r="F642" s="191" t="s">
        <v>900</v>
      </c>
      <c r="H642" s="192">
        <v>1.25</v>
      </c>
      <c r="I642" s="193"/>
      <c r="L642" s="188"/>
      <c r="M642" s="194"/>
      <c r="N642" s="195"/>
      <c r="O642" s="195"/>
      <c r="P642" s="195"/>
      <c r="Q642" s="195"/>
      <c r="R642" s="195"/>
      <c r="S642" s="195"/>
      <c r="T642" s="196"/>
      <c r="AT642" s="197" t="s">
        <v>136</v>
      </c>
      <c r="AU642" s="197" t="s">
        <v>78</v>
      </c>
      <c r="AV642" s="12" t="s">
        <v>78</v>
      </c>
      <c r="AW642" s="12" t="s">
        <v>34</v>
      </c>
      <c r="AX642" s="12" t="s">
        <v>22</v>
      </c>
      <c r="AY642" s="197" t="s">
        <v>126</v>
      </c>
    </row>
    <row r="643" spans="2:65" s="1" customFormat="1" ht="20.45" customHeight="1">
      <c r="B643" s="164"/>
      <c r="C643" s="213" t="s">
        <v>901</v>
      </c>
      <c r="D643" s="213" t="s">
        <v>293</v>
      </c>
      <c r="E643" s="214" t="s">
        <v>902</v>
      </c>
      <c r="F643" s="215" t="s">
        <v>903</v>
      </c>
      <c r="G643" s="216" t="s">
        <v>250</v>
      </c>
      <c r="H643" s="217">
        <v>1</v>
      </c>
      <c r="I643" s="218"/>
      <c r="J643" s="219">
        <f>ROUND(I643*H643,2)</f>
        <v>0</v>
      </c>
      <c r="K643" s="215" t="s">
        <v>132</v>
      </c>
      <c r="L643" s="220"/>
      <c r="M643" s="221" t="s">
        <v>3</v>
      </c>
      <c r="N643" s="222" t="s">
        <v>41</v>
      </c>
      <c r="O643" s="36"/>
      <c r="P643" s="174">
        <f>O643*H643</f>
        <v>0</v>
      </c>
      <c r="Q643" s="174">
        <v>2.0000000000000001E-4</v>
      </c>
      <c r="R643" s="174">
        <f>Q643*H643</f>
        <v>2.0000000000000001E-4</v>
      </c>
      <c r="S643" s="174">
        <v>0</v>
      </c>
      <c r="T643" s="175">
        <f>S643*H643</f>
        <v>0</v>
      </c>
      <c r="AR643" s="18" t="s">
        <v>310</v>
      </c>
      <c r="AT643" s="18" t="s">
        <v>293</v>
      </c>
      <c r="AU643" s="18" t="s">
        <v>78</v>
      </c>
      <c r="AY643" s="18" t="s">
        <v>126</v>
      </c>
      <c r="BE643" s="176">
        <f>IF(N643="základní",J643,0)</f>
        <v>0</v>
      </c>
      <c r="BF643" s="176">
        <f>IF(N643="snížená",J643,0)</f>
        <v>0</v>
      </c>
      <c r="BG643" s="176">
        <f>IF(N643="zákl. přenesená",J643,0)</f>
        <v>0</v>
      </c>
      <c r="BH643" s="176">
        <f>IF(N643="sníž. přenesená",J643,0)</f>
        <v>0</v>
      </c>
      <c r="BI643" s="176">
        <f>IF(N643="nulová",J643,0)</f>
        <v>0</v>
      </c>
      <c r="BJ643" s="18" t="s">
        <v>22</v>
      </c>
      <c r="BK643" s="176">
        <f>ROUND(I643*H643,2)</f>
        <v>0</v>
      </c>
      <c r="BL643" s="18" t="s">
        <v>592</v>
      </c>
      <c r="BM643" s="18" t="s">
        <v>904</v>
      </c>
    </row>
    <row r="644" spans="2:65" s="1" customFormat="1" ht="20.45" customHeight="1">
      <c r="B644" s="35"/>
      <c r="D644" s="189" t="s">
        <v>135</v>
      </c>
      <c r="F644" s="212" t="s">
        <v>903</v>
      </c>
      <c r="I644" s="179"/>
      <c r="L644" s="35"/>
      <c r="M644" s="64"/>
      <c r="N644" s="36"/>
      <c r="O644" s="36"/>
      <c r="P644" s="36"/>
      <c r="Q644" s="36"/>
      <c r="R644" s="36"/>
      <c r="S644" s="36"/>
      <c r="T644" s="65"/>
      <c r="AT644" s="18" t="s">
        <v>135</v>
      </c>
      <c r="AU644" s="18" t="s">
        <v>78</v>
      </c>
    </row>
    <row r="645" spans="2:65" s="1" customFormat="1" ht="20.45" customHeight="1">
      <c r="B645" s="164"/>
      <c r="C645" s="165" t="s">
        <v>905</v>
      </c>
      <c r="D645" s="165" t="s">
        <v>128</v>
      </c>
      <c r="E645" s="166" t="s">
        <v>906</v>
      </c>
      <c r="F645" s="167" t="s">
        <v>907</v>
      </c>
      <c r="G645" s="168" t="s">
        <v>200</v>
      </c>
      <c r="H645" s="169">
        <v>0.28599999999999998</v>
      </c>
      <c r="I645" s="170"/>
      <c r="J645" s="171">
        <f>ROUND(I645*H645,2)</f>
        <v>0</v>
      </c>
      <c r="K645" s="167" t="s">
        <v>132</v>
      </c>
      <c r="L645" s="35"/>
      <c r="M645" s="172" t="s">
        <v>3</v>
      </c>
      <c r="N645" s="173" t="s">
        <v>41</v>
      </c>
      <c r="O645" s="36"/>
      <c r="P645" s="174">
        <f>O645*H645</f>
        <v>0</v>
      </c>
      <c r="Q645" s="174">
        <v>0</v>
      </c>
      <c r="R645" s="174">
        <f>Q645*H645</f>
        <v>0</v>
      </c>
      <c r="S645" s="174">
        <v>0</v>
      </c>
      <c r="T645" s="175">
        <f>S645*H645</f>
        <v>0</v>
      </c>
      <c r="AR645" s="18" t="s">
        <v>592</v>
      </c>
      <c r="AT645" s="18" t="s">
        <v>128</v>
      </c>
      <c r="AU645" s="18" t="s">
        <v>78</v>
      </c>
      <c r="AY645" s="18" t="s">
        <v>126</v>
      </c>
      <c r="BE645" s="176">
        <f>IF(N645="základní",J645,0)</f>
        <v>0</v>
      </c>
      <c r="BF645" s="176">
        <f>IF(N645="snížená",J645,0)</f>
        <v>0</v>
      </c>
      <c r="BG645" s="176">
        <f>IF(N645="zákl. přenesená",J645,0)</f>
        <v>0</v>
      </c>
      <c r="BH645" s="176">
        <f>IF(N645="sníž. přenesená",J645,0)</f>
        <v>0</v>
      </c>
      <c r="BI645" s="176">
        <f>IF(N645="nulová",J645,0)</f>
        <v>0</v>
      </c>
      <c r="BJ645" s="18" t="s">
        <v>22</v>
      </c>
      <c r="BK645" s="176">
        <f>ROUND(I645*H645,2)</f>
        <v>0</v>
      </c>
      <c r="BL645" s="18" t="s">
        <v>592</v>
      </c>
      <c r="BM645" s="18" t="s">
        <v>908</v>
      </c>
    </row>
    <row r="646" spans="2:65" s="1" customFormat="1" ht="20.45" customHeight="1">
      <c r="B646" s="35"/>
      <c r="D646" s="177" t="s">
        <v>135</v>
      </c>
      <c r="F646" s="178" t="s">
        <v>907</v>
      </c>
      <c r="I646" s="179"/>
      <c r="L646" s="35"/>
      <c r="M646" s="64"/>
      <c r="N646" s="36"/>
      <c r="O646" s="36"/>
      <c r="P646" s="36"/>
      <c r="Q646" s="36"/>
      <c r="R646" s="36"/>
      <c r="S646" s="36"/>
      <c r="T646" s="65"/>
      <c r="AT646" s="18" t="s">
        <v>135</v>
      </c>
      <c r="AU646" s="18" t="s">
        <v>78</v>
      </c>
    </row>
    <row r="647" spans="2:65" s="10" customFormat="1" ht="29.85" customHeight="1">
      <c r="B647" s="150"/>
      <c r="D647" s="161" t="s">
        <v>69</v>
      </c>
      <c r="E647" s="162" t="s">
        <v>909</v>
      </c>
      <c r="F647" s="162" t="s">
        <v>910</v>
      </c>
      <c r="I647" s="153"/>
      <c r="J647" s="163">
        <f>BK647</f>
        <v>0</v>
      </c>
      <c r="L647" s="150"/>
      <c r="M647" s="155"/>
      <c r="N647" s="156"/>
      <c r="O647" s="156"/>
      <c r="P647" s="157">
        <f>SUM(P648:P682)</f>
        <v>0</v>
      </c>
      <c r="Q647" s="156"/>
      <c r="R647" s="157">
        <f>SUM(R648:R682)</f>
        <v>1.4818</v>
      </c>
      <c r="S647" s="156"/>
      <c r="T647" s="158">
        <f>SUM(T648:T682)</f>
        <v>0</v>
      </c>
      <c r="AR647" s="151" t="s">
        <v>78</v>
      </c>
      <c r="AT647" s="159" t="s">
        <v>69</v>
      </c>
      <c r="AU647" s="159" t="s">
        <v>22</v>
      </c>
      <c r="AY647" s="151" t="s">
        <v>126</v>
      </c>
      <c r="BK647" s="160">
        <f>SUM(BK648:BK682)</f>
        <v>0</v>
      </c>
    </row>
    <row r="648" spans="2:65" s="1" customFormat="1" ht="28.9" customHeight="1">
      <c r="B648" s="164"/>
      <c r="C648" s="165" t="s">
        <v>911</v>
      </c>
      <c r="D648" s="165" t="s">
        <v>128</v>
      </c>
      <c r="E648" s="166" t="s">
        <v>912</v>
      </c>
      <c r="F648" s="167" t="s">
        <v>913</v>
      </c>
      <c r="G648" s="168" t="s">
        <v>250</v>
      </c>
      <c r="H648" s="169">
        <v>17</v>
      </c>
      <c r="I648" s="170"/>
      <c r="J648" s="171">
        <f>ROUND(I648*H648,2)</f>
        <v>0</v>
      </c>
      <c r="K648" s="167" t="s">
        <v>132</v>
      </c>
      <c r="L648" s="35"/>
      <c r="M648" s="172" t="s">
        <v>3</v>
      </c>
      <c r="N648" s="173" t="s">
        <v>41</v>
      </c>
      <c r="O648" s="36"/>
      <c r="P648" s="174">
        <f>O648*H648</f>
        <v>0</v>
      </c>
      <c r="Q648" s="174">
        <v>5.0000000000000002E-5</v>
      </c>
      <c r="R648" s="174">
        <f>Q648*H648</f>
        <v>8.5000000000000006E-4</v>
      </c>
      <c r="S648" s="174">
        <v>0</v>
      </c>
      <c r="T648" s="175">
        <f>S648*H648</f>
        <v>0</v>
      </c>
      <c r="AR648" s="18" t="s">
        <v>592</v>
      </c>
      <c r="AT648" s="18" t="s">
        <v>128</v>
      </c>
      <c r="AU648" s="18" t="s">
        <v>78</v>
      </c>
      <c r="AY648" s="18" t="s">
        <v>126</v>
      </c>
      <c r="BE648" s="176">
        <f>IF(N648="základní",J648,0)</f>
        <v>0</v>
      </c>
      <c r="BF648" s="176">
        <f>IF(N648="snížená",J648,0)</f>
        <v>0</v>
      </c>
      <c r="BG648" s="176">
        <f>IF(N648="zákl. přenesená",J648,0)</f>
        <v>0</v>
      </c>
      <c r="BH648" s="176">
        <f>IF(N648="sníž. přenesená",J648,0)</f>
        <v>0</v>
      </c>
      <c r="BI648" s="176">
        <f>IF(N648="nulová",J648,0)</f>
        <v>0</v>
      </c>
      <c r="BJ648" s="18" t="s">
        <v>22</v>
      </c>
      <c r="BK648" s="176">
        <f>ROUND(I648*H648,2)</f>
        <v>0</v>
      </c>
      <c r="BL648" s="18" t="s">
        <v>592</v>
      </c>
      <c r="BM648" s="18" t="s">
        <v>914</v>
      </c>
    </row>
    <row r="649" spans="2:65" s="1" customFormat="1" ht="20.45" customHeight="1">
      <c r="B649" s="35"/>
      <c r="D649" s="189" t="s">
        <v>135</v>
      </c>
      <c r="F649" s="212" t="s">
        <v>913</v>
      </c>
      <c r="I649" s="179"/>
      <c r="L649" s="35"/>
      <c r="M649" s="64"/>
      <c r="N649" s="36"/>
      <c r="O649" s="36"/>
      <c r="P649" s="36"/>
      <c r="Q649" s="36"/>
      <c r="R649" s="36"/>
      <c r="S649" s="36"/>
      <c r="T649" s="65"/>
      <c r="AT649" s="18" t="s">
        <v>135</v>
      </c>
      <c r="AU649" s="18" t="s">
        <v>78</v>
      </c>
    </row>
    <row r="650" spans="2:65" s="1" customFormat="1" ht="20.45" customHeight="1">
      <c r="B650" s="164"/>
      <c r="C650" s="213" t="s">
        <v>915</v>
      </c>
      <c r="D650" s="213" t="s">
        <v>293</v>
      </c>
      <c r="E650" s="214" t="s">
        <v>916</v>
      </c>
      <c r="F650" s="215" t="s">
        <v>917</v>
      </c>
      <c r="G650" s="216" t="s">
        <v>250</v>
      </c>
      <c r="H650" s="217">
        <v>17</v>
      </c>
      <c r="I650" s="218"/>
      <c r="J650" s="219">
        <f>ROUND(I650*H650,2)</f>
        <v>0</v>
      </c>
      <c r="K650" s="215" t="s">
        <v>132</v>
      </c>
      <c r="L650" s="220"/>
      <c r="M650" s="221" t="s">
        <v>3</v>
      </c>
      <c r="N650" s="222" t="s">
        <v>41</v>
      </c>
      <c r="O650" s="36"/>
      <c r="P650" s="174">
        <f>O650*H650</f>
        <v>0</v>
      </c>
      <c r="Q650" s="174">
        <v>1.2E-2</v>
      </c>
      <c r="R650" s="174">
        <f>Q650*H650</f>
        <v>0.20400000000000001</v>
      </c>
      <c r="S650" s="174">
        <v>0</v>
      </c>
      <c r="T650" s="175">
        <f>S650*H650</f>
        <v>0</v>
      </c>
      <c r="AR650" s="18" t="s">
        <v>310</v>
      </c>
      <c r="AT650" s="18" t="s">
        <v>293</v>
      </c>
      <c r="AU650" s="18" t="s">
        <v>78</v>
      </c>
      <c r="AY650" s="18" t="s">
        <v>126</v>
      </c>
      <c r="BE650" s="176">
        <f>IF(N650="základní",J650,0)</f>
        <v>0</v>
      </c>
      <c r="BF650" s="176">
        <f>IF(N650="snížená",J650,0)</f>
        <v>0</v>
      </c>
      <c r="BG650" s="176">
        <f>IF(N650="zákl. přenesená",J650,0)</f>
        <v>0</v>
      </c>
      <c r="BH650" s="176">
        <f>IF(N650="sníž. přenesená",J650,0)</f>
        <v>0</v>
      </c>
      <c r="BI650" s="176">
        <f>IF(N650="nulová",J650,0)</f>
        <v>0</v>
      </c>
      <c r="BJ650" s="18" t="s">
        <v>22</v>
      </c>
      <c r="BK650" s="176">
        <f>ROUND(I650*H650,2)</f>
        <v>0</v>
      </c>
      <c r="BL650" s="18" t="s">
        <v>592</v>
      </c>
      <c r="BM650" s="18" t="s">
        <v>918</v>
      </c>
    </row>
    <row r="651" spans="2:65" s="1" customFormat="1" ht="20.45" customHeight="1">
      <c r="B651" s="35"/>
      <c r="D651" s="189" t="s">
        <v>135</v>
      </c>
      <c r="F651" s="212" t="s">
        <v>917</v>
      </c>
      <c r="I651" s="179"/>
      <c r="L651" s="35"/>
      <c r="M651" s="64"/>
      <c r="N651" s="36"/>
      <c r="O651" s="36"/>
      <c r="P651" s="36"/>
      <c r="Q651" s="36"/>
      <c r="R651" s="36"/>
      <c r="S651" s="36"/>
      <c r="T651" s="65"/>
      <c r="AT651" s="18" t="s">
        <v>135</v>
      </c>
      <c r="AU651" s="18" t="s">
        <v>78</v>
      </c>
    </row>
    <row r="652" spans="2:65" s="1" customFormat="1" ht="20.45" customHeight="1">
      <c r="B652" s="164"/>
      <c r="C652" s="165" t="s">
        <v>919</v>
      </c>
      <c r="D652" s="165" t="s">
        <v>128</v>
      </c>
      <c r="E652" s="166" t="s">
        <v>920</v>
      </c>
      <c r="F652" s="167" t="s">
        <v>921</v>
      </c>
      <c r="G652" s="168" t="s">
        <v>922</v>
      </c>
      <c r="H652" s="169">
        <v>1</v>
      </c>
      <c r="I652" s="170"/>
      <c r="J652" s="171">
        <f>ROUND(I652*H652,2)</f>
        <v>0</v>
      </c>
      <c r="K652" s="167" t="s">
        <v>3</v>
      </c>
      <c r="L652" s="35"/>
      <c r="M652" s="172" t="s">
        <v>3</v>
      </c>
      <c r="N652" s="173" t="s">
        <v>41</v>
      </c>
      <c r="O652" s="36"/>
      <c r="P652" s="174">
        <f>O652*H652</f>
        <v>0</v>
      </c>
      <c r="Q652" s="174">
        <v>0.35</v>
      </c>
      <c r="R652" s="174">
        <f>Q652*H652</f>
        <v>0.35</v>
      </c>
      <c r="S652" s="174">
        <v>0</v>
      </c>
      <c r="T652" s="175">
        <f>S652*H652</f>
        <v>0</v>
      </c>
      <c r="AR652" s="18" t="s">
        <v>592</v>
      </c>
      <c r="AT652" s="18" t="s">
        <v>128</v>
      </c>
      <c r="AU652" s="18" t="s">
        <v>78</v>
      </c>
      <c r="AY652" s="18" t="s">
        <v>126</v>
      </c>
      <c r="BE652" s="176">
        <f>IF(N652="základní",J652,0)</f>
        <v>0</v>
      </c>
      <c r="BF652" s="176">
        <f>IF(N652="snížená",J652,0)</f>
        <v>0</v>
      </c>
      <c r="BG652" s="176">
        <f>IF(N652="zákl. přenesená",J652,0)</f>
        <v>0</v>
      </c>
      <c r="BH652" s="176">
        <f>IF(N652="sníž. přenesená",J652,0)</f>
        <v>0</v>
      </c>
      <c r="BI652" s="176">
        <f>IF(N652="nulová",J652,0)</f>
        <v>0</v>
      </c>
      <c r="BJ652" s="18" t="s">
        <v>22</v>
      </c>
      <c r="BK652" s="176">
        <f>ROUND(I652*H652,2)</f>
        <v>0</v>
      </c>
      <c r="BL652" s="18" t="s">
        <v>592</v>
      </c>
      <c r="BM652" s="18" t="s">
        <v>923</v>
      </c>
    </row>
    <row r="653" spans="2:65" s="12" customFormat="1" ht="20.45" customHeight="1">
      <c r="B653" s="188"/>
      <c r="D653" s="189" t="s">
        <v>136</v>
      </c>
      <c r="E653" s="190" t="s">
        <v>3</v>
      </c>
      <c r="F653" s="191" t="s">
        <v>22</v>
      </c>
      <c r="H653" s="192">
        <v>1</v>
      </c>
      <c r="I653" s="193"/>
      <c r="L653" s="188"/>
      <c r="M653" s="194"/>
      <c r="N653" s="195"/>
      <c r="O653" s="195"/>
      <c r="P653" s="195"/>
      <c r="Q653" s="195"/>
      <c r="R653" s="195"/>
      <c r="S653" s="195"/>
      <c r="T653" s="196"/>
      <c r="AT653" s="197" t="s">
        <v>136</v>
      </c>
      <c r="AU653" s="197" t="s">
        <v>78</v>
      </c>
      <c r="AV653" s="12" t="s">
        <v>78</v>
      </c>
      <c r="AW653" s="12" t="s">
        <v>34</v>
      </c>
      <c r="AX653" s="12" t="s">
        <v>22</v>
      </c>
      <c r="AY653" s="197" t="s">
        <v>126</v>
      </c>
    </row>
    <row r="654" spans="2:65" s="1" customFormat="1" ht="20.45" customHeight="1">
      <c r="B654" s="164"/>
      <c r="C654" s="165" t="s">
        <v>924</v>
      </c>
      <c r="D654" s="165" t="s">
        <v>128</v>
      </c>
      <c r="E654" s="166" t="s">
        <v>925</v>
      </c>
      <c r="F654" s="167" t="s">
        <v>926</v>
      </c>
      <c r="G654" s="168" t="s">
        <v>262</v>
      </c>
      <c r="H654" s="169">
        <v>8.5</v>
      </c>
      <c r="I654" s="170"/>
      <c r="J654" s="171">
        <f>ROUND(I654*H654,2)</f>
        <v>0</v>
      </c>
      <c r="K654" s="167" t="s">
        <v>3</v>
      </c>
      <c r="L654" s="35"/>
      <c r="M654" s="172" t="s">
        <v>3</v>
      </c>
      <c r="N654" s="173" t="s">
        <v>41</v>
      </c>
      <c r="O654" s="36"/>
      <c r="P654" s="174">
        <f>O654*H654</f>
        <v>0</v>
      </c>
      <c r="Q654" s="174">
        <v>1.2E-2</v>
      </c>
      <c r="R654" s="174">
        <f>Q654*H654</f>
        <v>0.10200000000000001</v>
      </c>
      <c r="S654" s="174">
        <v>0</v>
      </c>
      <c r="T654" s="175">
        <f>S654*H654</f>
        <v>0</v>
      </c>
      <c r="AR654" s="18" t="s">
        <v>592</v>
      </c>
      <c r="AT654" s="18" t="s">
        <v>128</v>
      </c>
      <c r="AU654" s="18" t="s">
        <v>78</v>
      </c>
      <c r="AY654" s="18" t="s">
        <v>126</v>
      </c>
      <c r="BE654" s="176">
        <f>IF(N654="základní",J654,0)</f>
        <v>0</v>
      </c>
      <c r="BF654" s="176">
        <f>IF(N654="snížená",J654,0)</f>
        <v>0</v>
      </c>
      <c r="BG654" s="176">
        <f>IF(N654="zákl. přenesená",J654,0)</f>
        <v>0</v>
      </c>
      <c r="BH654" s="176">
        <f>IF(N654="sníž. přenesená",J654,0)</f>
        <v>0</v>
      </c>
      <c r="BI654" s="176">
        <f>IF(N654="nulová",J654,0)</f>
        <v>0</v>
      </c>
      <c r="BJ654" s="18" t="s">
        <v>22</v>
      </c>
      <c r="BK654" s="176">
        <f>ROUND(I654*H654,2)</f>
        <v>0</v>
      </c>
      <c r="BL654" s="18" t="s">
        <v>592</v>
      </c>
      <c r="BM654" s="18" t="s">
        <v>927</v>
      </c>
    </row>
    <row r="655" spans="2:65" s="12" customFormat="1" ht="20.45" customHeight="1">
      <c r="B655" s="188"/>
      <c r="D655" s="189" t="s">
        <v>136</v>
      </c>
      <c r="E655" s="190" t="s">
        <v>3</v>
      </c>
      <c r="F655" s="191" t="s">
        <v>928</v>
      </c>
      <c r="H655" s="192">
        <v>8.5</v>
      </c>
      <c r="I655" s="193"/>
      <c r="L655" s="188"/>
      <c r="M655" s="194"/>
      <c r="N655" s="195"/>
      <c r="O655" s="195"/>
      <c r="P655" s="195"/>
      <c r="Q655" s="195"/>
      <c r="R655" s="195"/>
      <c r="S655" s="195"/>
      <c r="T655" s="196"/>
      <c r="AT655" s="197" t="s">
        <v>136</v>
      </c>
      <c r="AU655" s="197" t="s">
        <v>78</v>
      </c>
      <c r="AV655" s="12" t="s">
        <v>78</v>
      </c>
      <c r="AW655" s="12" t="s">
        <v>34</v>
      </c>
      <c r="AX655" s="12" t="s">
        <v>22</v>
      </c>
      <c r="AY655" s="197" t="s">
        <v>126</v>
      </c>
    </row>
    <row r="656" spans="2:65" s="1" customFormat="1" ht="20.45" customHeight="1">
      <c r="B656" s="164"/>
      <c r="C656" s="165" t="s">
        <v>929</v>
      </c>
      <c r="D656" s="165" t="s">
        <v>128</v>
      </c>
      <c r="E656" s="166" t="s">
        <v>930</v>
      </c>
      <c r="F656" s="167" t="s">
        <v>931</v>
      </c>
      <c r="G656" s="168" t="s">
        <v>330</v>
      </c>
      <c r="H656" s="169">
        <v>233</v>
      </c>
      <c r="I656" s="170"/>
      <c r="J656" s="171">
        <f>ROUND(I656*H656,2)</f>
        <v>0</v>
      </c>
      <c r="K656" s="167" t="s">
        <v>132</v>
      </c>
      <c r="L656" s="35"/>
      <c r="M656" s="172" t="s">
        <v>3</v>
      </c>
      <c r="N656" s="173" t="s">
        <v>41</v>
      </c>
      <c r="O656" s="36"/>
      <c r="P656" s="174">
        <f>O656*H656</f>
        <v>0</v>
      </c>
      <c r="Q656" s="174">
        <v>5.0000000000000002E-5</v>
      </c>
      <c r="R656" s="174">
        <f>Q656*H656</f>
        <v>1.1650000000000001E-2</v>
      </c>
      <c r="S656" s="174">
        <v>0</v>
      </c>
      <c r="T656" s="175">
        <f>S656*H656</f>
        <v>0</v>
      </c>
      <c r="AR656" s="18" t="s">
        <v>592</v>
      </c>
      <c r="AT656" s="18" t="s">
        <v>128</v>
      </c>
      <c r="AU656" s="18" t="s">
        <v>78</v>
      </c>
      <c r="AY656" s="18" t="s">
        <v>126</v>
      </c>
      <c r="BE656" s="176">
        <f>IF(N656="základní",J656,0)</f>
        <v>0</v>
      </c>
      <c r="BF656" s="176">
        <f>IF(N656="snížená",J656,0)</f>
        <v>0</v>
      </c>
      <c r="BG656" s="176">
        <f>IF(N656="zákl. přenesená",J656,0)</f>
        <v>0</v>
      </c>
      <c r="BH656" s="176">
        <f>IF(N656="sníž. přenesená",J656,0)</f>
        <v>0</v>
      </c>
      <c r="BI656" s="176">
        <f>IF(N656="nulová",J656,0)</f>
        <v>0</v>
      </c>
      <c r="BJ656" s="18" t="s">
        <v>22</v>
      </c>
      <c r="BK656" s="176">
        <f>ROUND(I656*H656,2)</f>
        <v>0</v>
      </c>
      <c r="BL656" s="18" t="s">
        <v>592</v>
      </c>
      <c r="BM656" s="18" t="s">
        <v>932</v>
      </c>
    </row>
    <row r="657" spans="2:65" s="1" customFormat="1" ht="20.45" customHeight="1">
      <c r="B657" s="35"/>
      <c r="D657" s="177" t="s">
        <v>135</v>
      </c>
      <c r="F657" s="178" t="s">
        <v>931</v>
      </c>
      <c r="I657" s="179"/>
      <c r="L657" s="35"/>
      <c r="M657" s="64"/>
      <c r="N657" s="36"/>
      <c r="O657" s="36"/>
      <c r="P657" s="36"/>
      <c r="Q657" s="36"/>
      <c r="R657" s="36"/>
      <c r="S657" s="36"/>
      <c r="T657" s="65"/>
      <c r="AT657" s="18" t="s">
        <v>135</v>
      </c>
      <c r="AU657" s="18" t="s">
        <v>78</v>
      </c>
    </row>
    <row r="658" spans="2:65" s="12" customFormat="1" ht="20.45" customHeight="1">
      <c r="B658" s="188"/>
      <c r="D658" s="189" t="s">
        <v>136</v>
      </c>
      <c r="E658" s="190" t="s">
        <v>3</v>
      </c>
      <c r="F658" s="191" t="s">
        <v>933</v>
      </c>
      <c r="H658" s="192">
        <v>233</v>
      </c>
      <c r="I658" s="193"/>
      <c r="L658" s="188"/>
      <c r="M658" s="194"/>
      <c r="N658" s="195"/>
      <c r="O658" s="195"/>
      <c r="P658" s="195"/>
      <c r="Q658" s="195"/>
      <c r="R658" s="195"/>
      <c r="S658" s="195"/>
      <c r="T658" s="196"/>
      <c r="AT658" s="197" t="s">
        <v>136</v>
      </c>
      <c r="AU658" s="197" t="s">
        <v>78</v>
      </c>
      <c r="AV658" s="12" t="s">
        <v>78</v>
      </c>
      <c r="AW658" s="12" t="s">
        <v>34</v>
      </c>
      <c r="AX658" s="12" t="s">
        <v>22</v>
      </c>
      <c r="AY658" s="197" t="s">
        <v>126</v>
      </c>
    </row>
    <row r="659" spans="2:65" s="1" customFormat="1" ht="20.45" customHeight="1">
      <c r="B659" s="164"/>
      <c r="C659" s="213" t="s">
        <v>934</v>
      </c>
      <c r="D659" s="213" t="s">
        <v>293</v>
      </c>
      <c r="E659" s="214" t="s">
        <v>935</v>
      </c>
      <c r="F659" s="215" t="s">
        <v>936</v>
      </c>
      <c r="G659" s="216" t="s">
        <v>250</v>
      </c>
      <c r="H659" s="217">
        <v>1</v>
      </c>
      <c r="I659" s="218"/>
      <c r="J659" s="219">
        <f>ROUND(I659*H659,2)</f>
        <v>0</v>
      </c>
      <c r="K659" s="215" t="s">
        <v>132</v>
      </c>
      <c r="L659" s="220"/>
      <c r="M659" s="221" t="s">
        <v>3</v>
      </c>
      <c r="N659" s="222" t="s">
        <v>41</v>
      </c>
      <c r="O659" s="36"/>
      <c r="P659" s="174">
        <f>O659*H659</f>
        <v>0</v>
      </c>
      <c r="Q659" s="174">
        <v>4.3999999999999997E-2</v>
      </c>
      <c r="R659" s="174">
        <f>Q659*H659</f>
        <v>4.3999999999999997E-2</v>
      </c>
      <c r="S659" s="174">
        <v>0</v>
      </c>
      <c r="T659" s="175">
        <f>S659*H659</f>
        <v>0</v>
      </c>
      <c r="AR659" s="18" t="s">
        <v>310</v>
      </c>
      <c r="AT659" s="18" t="s">
        <v>293</v>
      </c>
      <c r="AU659" s="18" t="s">
        <v>78</v>
      </c>
      <c r="AY659" s="18" t="s">
        <v>126</v>
      </c>
      <c r="BE659" s="176">
        <f>IF(N659="základní",J659,0)</f>
        <v>0</v>
      </c>
      <c r="BF659" s="176">
        <f>IF(N659="snížená",J659,0)</f>
        <v>0</v>
      </c>
      <c r="BG659" s="176">
        <f>IF(N659="zákl. přenesená",J659,0)</f>
        <v>0</v>
      </c>
      <c r="BH659" s="176">
        <f>IF(N659="sníž. přenesená",J659,0)</f>
        <v>0</v>
      </c>
      <c r="BI659" s="176">
        <f>IF(N659="nulová",J659,0)</f>
        <v>0</v>
      </c>
      <c r="BJ659" s="18" t="s">
        <v>22</v>
      </c>
      <c r="BK659" s="176">
        <f>ROUND(I659*H659,2)</f>
        <v>0</v>
      </c>
      <c r="BL659" s="18" t="s">
        <v>592</v>
      </c>
      <c r="BM659" s="18" t="s">
        <v>937</v>
      </c>
    </row>
    <row r="660" spans="2:65" s="1" customFormat="1" ht="20.45" customHeight="1">
      <c r="B660" s="35"/>
      <c r="D660" s="189" t="s">
        <v>135</v>
      </c>
      <c r="F660" s="212" t="s">
        <v>936</v>
      </c>
      <c r="I660" s="179"/>
      <c r="L660" s="35"/>
      <c r="M660" s="64"/>
      <c r="N660" s="36"/>
      <c r="O660" s="36"/>
      <c r="P660" s="36"/>
      <c r="Q660" s="36"/>
      <c r="R660" s="36"/>
      <c r="S660" s="36"/>
      <c r="T660" s="65"/>
      <c r="AT660" s="18" t="s">
        <v>135</v>
      </c>
      <c r="AU660" s="18" t="s">
        <v>78</v>
      </c>
    </row>
    <row r="661" spans="2:65" s="1" customFormat="1" ht="20.45" customHeight="1">
      <c r="B661" s="164"/>
      <c r="C661" s="165" t="s">
        <v>938</v>
      </c>
      <c r="D661" s="165" t="s">
        <v>128</v>
      </c>
      <c r="E661" s="166" t="s">
        <v>939</v>
      </c>
      <c r="F661" s="167" t="s">
        <v>940</v>
      </c>
      <c r="G661" s="168" t="s">
        <v>250</v>
      </c>
      <c r="H661" s="169">
        <v>1</v>
      </c>
      <c r="I661" s="170"/>
      <c r="J661" s="171">
        <f>ROUND(I661*H661,2)</f>
        <v>0</v>
      </c>
      <c r="K661" s="167" t="s">
        <v>3</v>
      </c>
      <c r="L661" s="35"/>
      <c r="M661" s="172" t="s">
        <v>3</v>
      </c>
      <c r="N661" s="173" t="s">
        <v>41</v>
      </c>
      <c r="O661" s="36"/>
      <c r="P661" s="174">
        <f>O661*H661</f>
        <v>0</v>
      </c>
      <c r="Q661" s="174">
        <v>0.08</v>
      </c>
      <c r="R661" s="174">
        <f>Q661*H661</f>
        <v>0.08</v>
      </c>
      <c r="S661" s="174">
        <v>0</v>
      </c>
      <c r="T661" s="175">
        <f>S661*H661</f>
        <v>0</v>
      </c>
      <c r="AR661" s="18" t="s">
        <v>592</v>
      </c>
      <c r="AT661" s="18" t="s">
        <v>128</v>
      </c>
      <c r="AU661" s="18" t="s">
        <v>78</v>
      </c>
      <c r="AY661" s="18" t="s">
        <v>126</v>
      </c>
      <c r="BE661" s="176">
        <f>IF(N661="základní",J661,0)</f>
        <v>0</v>
      </c>
      <c r="BF661" s="176">
        <f>IF(N661="snížená",J661,0)</f>
        <v>0</v>
      </c>
      <c r="BG661" s="176">
        <f>IF(N661="zákl. přenesená",J661,0)</f>
        <v>0</v>
      </c>
      <c r="BH661" s="176">
        <f>IF(N661="sníž. přenesená",J661,0)</f>
        <v>0</v>
      </c>
      <c r="BI661" s="176">
        <f>IF(N661="nulová",J661,0)</f>
        <v>0</v>
      </c>
      <c r="BJ661" s="18" t="s">
        <v>22</v>
      </c>
      <c r="BK661" s="176">
        <f>ROUND(I661*H661,2)</f>
        <v>0</v>
      </c>
      <c r="BL661" s="18" t="s">
        <v>592</v>
      </c>
      <c r="BM661" s="18" t="s">
        <v>941</v>
      </c>
    </row>
    <row r="662" spans="2:65" s="1" customFormat="1" ht="20.45" customHeight="1">
      <c r="B662" s="164"/>
      <c r="C662" s="165" t="s">
        <v>942</v>
      </c>
      <c r="D662" s="165" t="s">
        <v>128</v>
      </c>
      <c r="E662" s="166" t="s">
        <v>943</v>
      </c>
      <c r="F662" s="167" t="s">
        <v>944</v>
      </c>
      <c r="G662" s="168" t="s">
        <v>250</v>
      </c>
      <c r="H662" s="169">
        <v>1</v>
      </c>
      <c r="I662" s="170"/>
      <c r="J662" s="171">
        <f>ROUND(I662*H662,2)</f>
        <v>0</v>
      </c>
      <c r="K662" s="167" t="s">
        <v>132</v>
      </c>
      <c r="L662" s="35"/>
      <c r="M662" s="172" t="s">
        <v>3</v>
      </c>
      <c r="N662" s="173" t="s">
        <v>41</v>
      </c>
      <c r="O662" s="36"/>
      <c r="P662" s="174">
        <f>O662*H662</f>
        <v>0</v>
      </c>
      <c r="Q662" s="174">
        <v>0</v>
      </c>
      <c r="R662" s="174">
        <f>Q662*H662</f>
        <v>0</v>
      </c>
      <c r="S662" s="174">
        <v>0</v>
      </c>
      <c r="T662" s="175">
        <f>S662*H662</f>
        <v>0</v>
      </c>
      <c r="AR662" s="18" t="s">
        <v>592</v>
      </c>
      <c r="AT662" s="18" t="s">
        <v>128</v>
      </c>
      <c r="AU662" s="18" t="s">
        <v>78</v>
      </c>
      <c r="AY662" s="18" t="s">
        <v>126</v>
      </c>
      <c r="BE662" s="176">
        <f>IF(N662="základní",J662,0)</f>
        <v>0</v>
      </c>
      <c r="BF662" s="176">
        <f>IF(N662="snížená",J662,0)</f>
        <v>0</v>
      </c>
      <c r="BG662" s="176">
        <f>IF(N662="zákl. přenesená",J662,0)</f>
        <v>0</v>
      </c>
      <c r="BH662" s="176">
        <f>IF(N662="sníž. přenesená",J662,0)</f>
        <v>0</v>
      </c>
      <c r="BI662" s="176">
        <f>IF(N662="nulová",J662,0)</f>
        <v>0</v>
      </c>
      <c r="BJ662" s="18" t="s">
        <v>22</v>
      </c>
      <c r="BK662" s="176">
        <f>ROUND(I662*H662,2)</f>
        <v>0</v>
      </c>
      <c r="BL662" s="18" t="s">
        <v>592</v>
      </c>
      <c r="BM662" s="18" t="s">
        <v>945</v>
      </c>
    </row>
    <row r="663" spans="2:65" s="1" customFormat="1" ht="20.45" customHeight="1">
      <c r="B663" s="35"/>
      <c r="D663" s="189" t="s">
        <v>135</v>
      </c>
      <c r="F663" s="212" t="s">
        <v>944</v>
      </c>
      <c r="I663" s="179"/>
      <c r="L663" s="35"/>
      <c r="M663" s="64"/>
      <c r="N663" s="36"/>
      <c r="O663" s="36"/>
      <c r="P663" s="36"/>
      <c r="Q663" s="36"/>
      <c r="R663" s="36"/>
      <c r="S663" s="36"/>
      <c r="T663" s="65"/>
      <c r="AT663" s="18" t="s">
        <v>135</v>
      </c>
      <c r="AU663" s="18" t="s">
        <v>78</v>
      </c>
    </row>
    <row r="664" spans="2:65" s="1" customFormat="1" ht="20.45" customHeight="1">
      <c r="B664" s="164"/>
      <c r="C664" s="213" t="s">
        <v>946</v>
      </c>
      <c r="D664" s="213" t="s">
        <v>293</v>
      </c>
      <c r="E664" s="214" t="s">
        <v>947</v>
      </c>
      <c r="F664" s="215" t="s">
        <v>948</v>
      </c>
      <c r="G664" s="216" t="s">
        <v>250</v>
      </c>
      <c r="H664" s="217">
        <v>1</v>
      </c>
      <c r="I664" s="218"/>
      <c r="J664" s="219">
        <f>ROUND(I664*H664,2)</f>
        <v>0</v>
      </c>
      <c r="K664" s="215" t="s">
        <v>132</v>
      </c>
      <c r="L664" s="220"/>
      <c r="M664" s="221" t="s">
        <v>3</v>
      </c>
      <c r="N664" s="222" t="s">
        <v>41</v>
      </c>
      <c r="O664" s="36"/>
      <c r="P664" s="174">
        <f>O664*H664</f>
        <v>0</v>
      </c>
      <c r="Q664" s="174">
        <v>8.4000000000000005E-2</v>
      </c>
      <c r="R664" s="174">
        <f>Q664*H664</f>
        <v>8.4000000000000005E-2</v>
      </c>
      <c r="S664" s="174">
        <v>0</v>
      </c>
      <c r="T664" s="175">
        <f>S664*H664</f>
        <v>0</v>
      </c>
      <c r="AR664" s="18" t="s">
        <v>310</v>
      </c>
      <c r="AT664" s="18" t="s">
        <v>293</v>
      </c>
      <c r="AU664" s="18" t="s">
        <v>78</v>
      </c>
      <c r="AY664" s="18" t="s">
        <v>126</v>
      </c>
      <c r="BE664" s="176">
        <f>IF(N664="základní",J664,0)</f>
        <v>0</v>
      </c>
      <c r="BF664" s="176">
        <f>IF(N664="snížená",J664,0)</f>
        <v>0</v>
      </c>
      <c r="BG664" s="176">
        <f>IF(N664="zákl. přenesená",J664,0)</f>
        <v>0</v>
      </c>
      <c r="BH664" s="176">
        <f>IF(N664="sníž. přenesená",J664,0)</f>
        <v>0</v>
      </c>
      <c r="BI664" s="176">
        <f>IF(N664="nulová",J664,0)</f>
        <v>0</v>
      </c>
      <c r="BJ664" s="18" t="s">
        <v>22</v>
      </c>
      <c r="BK664" s="176">
        <f>ROUND(I664*H664,2)</f>
        <v>0</v>
      </c>
      <c r="BL664" s="18" t="s">
        <v>592</v>
      </c>
      <c r="BM664" s="18" t="s">
        <v>949</v>
      </c>
    </row>
    <row r="665" spans="2:65" s="1" customFormat="1" ht="20.45" customHeight="1">
      <c r="B665" s="35"/>
      <c r="D665" s="189" t="s">
        <v>135</v>
      </c>
      <c r="F665" s="212" t="s">
        <v>948</v>
      </c>
      <c r="I665" s="179"/>
      <c r="L665" s="35"/>
      <c r="M665" s="64"/>
      <c r="N665" s="36"/>
      <c r="O665" s="36"/>
      <c r="P665" s="36"/>
      <c r="Q665" s="36"/>
      <c r="R665" s="36"/>
      <c r="S665" s="36"/>
      <c r="T665" s="65"/>
      <c r="AT665" s="18" t="s">
        <v>135</v>
      </c>
      <c r="AU665" s="18" t="s">
        <v>78</v>
      </c>
    </row>
    <row r="666" spans="2:65" s="1" customFormat="1" ht="20.45" customHeight="1">
      <c r="B666" s="164"/>
      <c r="C666" s="165" t="s">
        <v>950</v>
      </c>
      <c r="D666" s="165" t="s">
        <v>128</v>
      </c>
      <c r="E666" s="166" t="s">
        <v>951</v>
      </c>
      <c r="F666" s="167" t="s">
        <v>952</v>
      </c>
      <c r="G666" s="168" t="s">
        <v>250</v>
      </c>
      <c r="H666" s="169">
        <v>1</v>
      </c>
      <c r="I666" s="170"/>
      <c r="J666" s="171">
        <f>ROUND(I666*H666,2)</f>
        <v>0</v>
      </c>
      <c r="K666" s="167" t="s">
        <v>132</v>
      </c>
      <c r="L666" s="35"/>
      <c r="M666" s="172" t="s">
        <v>3</v>
      </c>
      <c r="N666" s="173" t="s">
        <v>41</v>
      </c>
      <c r="O666" s="36"/>
      <c r="P666" s="174">
        <f>O666*H666</f>
        <v>0</v>
      </c>
      <c r="Q666" s="174">
        <v>0</v>
      </c>
      <c r="R666" s="174">
        <f>Q666*H666</f>
        <v>0</v>
      </c>
      <c r="S666" s="174">
        <v>0</v>
      </c>
      <c r="T666" s="175">
        <f>S666*H666</f>
        <v>0</v>
      </c>
      <c r="AR666" s="18" t="s">
        <v>592</v>
      </c>
      <c r="AT666" s="18" t="s">
        <v>128</v>
      </c>
      <c r="AU666" s="18" t="s">
        <v>78</v>
      </c>
      <c r="AY666" s="18" t="s">
        <v>126</v>
      </c>
      <c r="BE666" s="176">
        <f>IF(N666="základní",J666,0)</f>
        <v>0</v>
      </c>
      <c r="BF666" s="176">
        <f>IF(N666="snížená",J666,0)</f>
        <v>0</v>
      </c>
      <c r="BG666" s="176">
        <f>IF(N666="zákl. přenesená",J666,0)</f>
        <v>0</v>
      </c>
      <c r="BH666" s="176">
        <f>IF(N666="sníž. přenesená",J666,0)</f>
        <v>0</v>
      </c>
      <c r="BI666" s="176">
        <f>IF(N666="nulová",J666,0)</f>
        <v>0</v>
      </c>
      <c r="BJ666" s="18" t="s">
        <v>22</v>
      </c>
      <c r="BK666" s="176">
        <f>ROUND(I666*H666,2)</f>
        <v>0</v>
      </c>
      <c r="BL666" s="18" t="s">
        <v>592</v>
      </c>
      <c r="BM666" s="18" t="s">
        <v>953</v>
      </c>
    </row>
    <row r="667" spans="2:65" s="1" customFormat="1" ht="20.45" customHeight="1">
      <c r="B667" s="35"/>
      <c r="D667" s="189" t="s">
        <v>135</v>
      </c>
      <c r="F667" s="212" t="s">
        <v>952</v>
      </c>
      <c r="I667" s="179"/>
      <c r="L667" s="35"/>
      <c r="M667" s="64"/>
      <c r="N667" s="36"/>
      <c r="O667" s="36"/>
      <c r="P667" s="36"/>
      <c r="Q667" s="36"/>
      <c r="R667" s="36"/>
      <c r="S667" s="36"/>
      <c r="T667" s="65"/>
      <c r="AT667" s="18" t="s">
        <v>135</v>
      </c>
      <c r="AU667" s="18" t="s">
        <v>78</v>
      </c>
    </row>
    <row r="668" spans="2:65" s="1" customFormat="1" ht="20.45" customHeight="1">
      <c r="B668" s="164"/>
      <c r="C668" s="213" t="s">
        <v>954</v>
      </c>
      <c r="D668" s="213" t="s">
        <v>293</v>
      </c>
      <c r="E668" s="214" t="s">
        <v>955</v>
      </c>
      <c r="F668" s="215" t="s">
        <v>956</v>
      </c>
      <c r="G668" s="216" t="s">
        <v>250</v>
      </c>
      <c r="H668" s="217">
        <v>1</v>
      </c>
      <c r="I668" s="218"/>
      <c r="J668" s="219">
        <f>ROUND(I668*H668,2)</f>
        <v>0</v>
      </c>
      <c r="K668" s="215" t="s">
        <v>132</v>
      </c>
      <c r="L668" s="220"/>
      <c r="M668" s="221" t="s">
        <v>3</v>
      </c>
      <c r="N668" s="222" t="s">
        <v>41</v>
      </c>
      <c r="O668" s="36"/>
      <c r="P668" s="174">
        <f>O668*H668</f>
        <v>0</v>
      </c>
      <c r="Q668" s="174">
        <v>6.6299999999999998E-2</v>
      </c>
      <c r="R668" s="174">
        <f>Q668*H668</f>
        <v>6.6299999999999998E-2</v>
      </c>
      <c r="S668" s="174">
        <v>0</v>
      </c>
      <c r="T668" s="175">
        <f>S668*H668</f>
        <v>0</v>
      </c>
      <c r="AR668" s="18" t="s">
        <v>310</v>
      </c>
      <c r="AT668" s="18" t="s">
        <v>293</v>
      </c>
      <c r="AU668" s="18" t="s">
        <v>78</v>
      </c>
      <c r="AY668" s="18" t="s">
        <v>126</v>
      </c>
      <c r="BE668" s="176">
        <f>IF(N668="základní",J668,0)</f>
        <v>0</v>
      </c>
      <c r="BF668" s="176">
        <f>IF(N668="snížená",J668,0)</f>
        <v>0</v>
      </c>
      <c r="BG668" s="176">
        <f>IF(N668="zákl. přenesená",J668,0)</f>
        <v>0</v>
      </c>
      <c r="BH668" s="176">
        <f>IF(N668="sníž. přenesená",J668,0)</f>
        <v>0</v>
      </c>
      <c r="BI668" s="176">
        <f>IF(N668="nulová",J668,0)</f>
        <v>0</v>
      </c>
      <c r="BJ668" s="18" t="s">
        <v>22</v>
      </c>
      <c r="BK668" s="176">
        <f>ROUND(I668*H668,2)</f>
        <v>0</v>
      </c>
      <c r="BL668" s="18" t="s">
        <v>592</v>
      </c>
      <c r="BM668" s="18" t="s">
        <v>957</v>
      </c>
    </row>
    <row r="669" spans="2:65" s="1" customFormat="1" ht="20.45" customHeight="1">
      <c r="B669" s="35"/>
      <c r="D669" s="189" t="s">
        <v>135</v>
      </c>
      <c r="F669" s="212" t="s">
        <v>956</v>
      </c>
      <c r="I669" s="179"/>
      <c r="L669" s="35"/>
      <c r="M669" s="64"/>
      <c r="N669" s="36"/>
      <c r="O669" s="36"/>
      <c r="P669" s="36"/>
      <c r="Q669" s="36"/>
      <c r="R669" s="36"/>
      <c r="S669" s="36"/>
      <c r="T669" s="65"/>
      <c r="AT669" s="18" t="s">
        <v>135</v>
      </c>
      <c r="AU669" s="18" t="s">
        <v>78</v>
      </c>
    </row>
    <row r="670" spans="2:65" s="1" customFormat="1" ht="20.45" customHeight="1">
      <c r="B670" s="164"/>
      <c r="C670" s="165" t="s">
        <v>958</v>
      </c>
      <c r="D670" s="165" t="s">
        <v>128</v>
      </c>
      <c r="E670" s="166" t="s">
        <v>959</v>
      </c>
      <c r="F670" s="167" t="s">
        <v>960</v>
      </c>
      <c r="G670" s="168" t="s">
        <v>250</v>
      </c>
      <c r="H670" s="169">
        <v>2</v>
      </c>
      <c r="I670" s="170"/>
      <c r="J670" s="171">
        <f>ROUND(I670*H670,2)</f>
        <v>0</v>
      </c>
      <c r="K670" s="167" t="s">
        <v>132</v>
      </c>
      <c r="L670" s="35"/>
      <c r="M670" s="172" t="s">
        <v>3</v>
      </c>
      <c r="N670" s="173" t="s">
        <v>41</v>
      </c>
      <c r="O670" s="36"/>
      <c r="P670" s="174">
        <f>O670*H670</f>
        <v>0</v>
      </c>
      <c r="Q670" s="174">
        <v>0</v>
      </c>
      <c r="R670" s="174">
        <f>Q670*H670</f>
        <v>0</v>
      </c>
      <c r="S670" s="174">
        <v>0</v>
      </c>
      <c r="T670" s="175">
        <f>S670*H670</f>
        <v>0</v>
      </c>
      <c r="AR670" s="18" t="s">
        <v>592</v>
      </c>
      <c r="AT670" s="18" t="s">
        <v>128</v>
      </c>
      <c r="AU670" s="18" t="s">
        <v>78</v>
      </c>
      <c r="AY670" s="18" t="s">
        <v>126</v>
      </c>
      <c r="BE670" s="176">
        <f>IF(N670="základní",J670,0)</f>
        <v>0</v>
      </c>
      <c r="BF670" s="176">
        <f>IF(N670="snížená",J670,0)</f>
        <v>0</v>
      </c>
      <c r="BG670" s="176">
        <f>IF(N670="zákl. přenesená",J670,0)</f>
        <v>0</v>
      </c>
      <c r="BH670" s="176">
        <f>IF(N670="sníž. přenesená",J670,0)</f>
        <v>0</v>
      </c>
      <c r="BI670" s="176">
        <f>IF(N670="nulová",J670,0)</f>
        <v>0</v>
      </c>
      <c r="BJ670" s="18" t="s">
        <v>22</v>
      </c>
      <c r="BK670" s="176">
        <f>ROUND(I670*H670,2)</f>
        <v>0</v>
      </c>
      <c r="BL670" s="18" t="s">
        <v>592</v>
      </c>
      <c r="BM670" s="18" t="s">
        <v>961</v>
      </c>
    </row>
    <row r="671" spans="2:65" s="1" customFormat="1" ht="20.45" customHeight="1">
      <c r="B671" s="35"/>
      <c r="D671" s="189" t="s">
        <v>135</v>
      </c>
      <c r="F671" s="212" t="s">
        <v>960</v>
      </c>
      <c r="I671" s="179"/>
      <c r="L671" s="35"/>
      <c r="M671" s="64"/>
      <c r="N671" s="36"/>
      <c r="O671" s="36"/>
      <c r="P671" s="36"/>
      <c r="Q671" s="36"/>
      <c r="R671" s="36"/>
      <c r="S671" s="36"/>
      <c r="T671" s="65"/>
      <c r="AT671" s="18" t="s">
        <v>135</v>
      </c>
      <c r="AU671" s="18" t="s">
        <v>78</v>
      </c>
    </row>
    <row r="672" spans="2:65" s="1" customFormat="1" ht="20.45" customHeight="1">
      <c r="B672" s="164"/>
      <c r="C672" s="213" t="s">
        <v>962</v>
      </c>
      <c r="D672" s="213" t="s">
        <v>293</v>
      </c>
      <c r="E672" s="214" t="s">
        <v>963</v>
      </c>
      <c r="F672" s="215" t="s">
        <v>964</v>
      </c>
      <c r="G672" s="216" t="s">
        <v>250</v>
      </c>
      <c r="H672" s="217">
        <v>1</v>
      </c>
      <c r="I672" s="218"/>
      <c r="J672" s="219">
        <f>ROUND(I672*H672,2)</f>
        <v>0</v>
      </c>
      <c r="K672" s="215" t="s">
        <v>132</v>
      </c>
      <c r="L672" s="220"/>
      <c r="M672" s="221" t="s">
        <v>3</v>
      </c>
      <c r="N672" s="222" t="s">
        <v>41</v>
      </c>
      <c r="O672" s="36"/>
      <c r="P672" s="174">
        <f>O672*H672</f>
        <v>0</v>
      </c>
      <c r="Q672" s="174">
        <v>0.503</v>
      </c>
      <c r="R672" s="174">
        <f>Q672*H672</f>
        <v>0.503</v>
      </c>
      <c r="S672" s="174">
        <v>0</v>
      </c>
      <c r="T672" s="175">
        <f>S672*H672</f>
        <v>0</v>
      </c>
      <c r="AR672" s="18" t="s">
        <v>310</v>
      </c>
      <c r="AT672" s="18" t="s">
        <v>293</v>
      </c>
      <c r="AU672" s="18" t="s">
        <v>78</v>
      </c>
      <c r="AY672" s="18" t="s">
        <v>126</v>
      </c>
      <c r="BE672" s="176">
        <f>IF(N672="základní",J672,0)</f>
        <v>0</v>
      </c>
      <c r="BF672" s="176">
        <f>IF(N672="snížená",J672,0)</f>
        <v>0</v>
      </c>
      <c r="BG672" s="176">
        <f>IF(N672="zákl. přenesená",J672,0)</f>
        <v>0</v>
      </c>
      <c r="BH672" s="176">
        <f>IF(N672="sníž. přenesená",J672,0)</f>
        <v>0</v>
      </c>
      <c r="BI672" s="176">
        <f>IF(N672="nulová",J672,0)</f>
        <v>0</v>
      </c>
      <c r="BJ672" s="18" t="s">
        <v>22</v>
      </c>
      <c r="BK672" s="176">
        <f>ROUND(I672*H672,2)</f>
        <v>0</v>
      </c>
      <c r="BL672" s="18" t="s">
        <v>592</v>
      </c>
      <c r="BM672" s="18" t="s">
        <v>965</v>
      </c>
    </row>
    <row r="673" spans="2:65" s="1" customFormat="1" ht="20.45" customHeight="1">
      <c r="B673" s="35"/>
      <c r="D673" s="189" t="s">
        <v>135</v>
      </c>
      <c r="F673" s="212" t="s">
        <v>966</v>
      </c>
      <c r="I673" s="179"/>
      <c r="L673" s="35"/>
      <c r="M673" s="64"/>
      <c r="N673" s="36"/>
      <c r="O673" s="36"/>
      <c r="P673" s="36"/>
      <c r="Q673" s="36"/>
      <c r="R673" s="36"/>
      <c r="S673" s="36"/>
      <c r="T673" s="65"/>
      <c r="AT673" s="18" t="s">
        <v>135</v>
      </c>
      <c r="AU673" s="18" t="s">
        <v>78</v>
      </c>
    </row>
    <row r="674" spans="2:65" s="1" customFormat="1" ht="20.45" customHeight="1">
      <c r="B674" s="164"/>
      <c r="C674" s="165" t="s">
        <v>967</v>
      </c>
      <c r="D674" s="165" t="s">
        <v>128</v>
      </c>
      <c r="E674" s="166" t="s">
        <v>968</v>
      </c>
      <c r="F674" s="167" t="s">
        <v>969</v>
      </c>
      <c r="G674" s="168" t="s">
        <v>250</v>
      </c>
      <c r="H674" s="169">
        <v>3</v>
      </c>
      <c r="I674" s="170"/>
      <c r="J674" s="171">
        <f>ROUND(I674*H674,2)</f>
        <v>0</v>
      </c>
      <c r="K674" s="167" t="s">
        <v>132</v>
      </c>
      <c r="L674" s="35"/>
      <c r="M674" s="172" t="s">
        <v>3</v>
      </c>
      <c r="N674" s="173" t="s">
        <v>41</v>
      </c>
      <c r="O674" s="36"/>
      <c r="P674" s="174">
        <f>O674*H674</f>
        <v>0</v>
      </c>
      <c r="Q674" s="174">
        <v>0</v>
      </c>
      <c r="R674" s="174">
        <f>Q674*H674</f>
        <v>0</v>
      </c>
      <c r="S674" s="174">
        <v>0</v>
      </c>
      <c r="T674" s="175">
        <f>S674*H674</f>
        <v>0</v>
      </c>
      <c r="AR674" s="18" t="s">
        <v>592</v>
      </c>
      <c r="AT674" s="18" t="s">
        <v>128</v>
      </c>
      <c r="AU674" s="18" t="s">
        <v>78</v>
      </c>
      <c r="AY674" s="18" t="s">
        <v>126</v>
      </c>
      <c r="BE674" s="176">
        <f>IF(N674="základní",J674,0)</f>
        <v>0</v>
      </c>
      <c r="BF674" s="176">
        <f>IF(N674="snížená",J674,0)</f>
        <v>0</v>
      </c>
      <c r="BG674" s="176">
        <f>IF(N674="zákl. přenesená",J674,0)</f>
        <v>0</v>
      </c>
      <c r="BH674" s="176">
        <f>IF(N674="sníž. přenesená",J674,0)</f>
        <v>0</v>
      </c>
      <c r="BI674" s="176">
        <f>IF(N674="nulová",J674,0)</f>
        <v>0</v>
      </c>
      <c r="BJ674" s="18" t="s">
        <v>22</v>
      </c>
      <c r="BK674" s="176">
        <f>ROUND(I674*H674,2)</f>
        <v>0</v>
      </c>
      <c r="BL674" s="18" t="s">
        <v>592</v>
      </c>
      <c r="BM674" s="18" t="s">
        <v>970</v>
      </c>
    </row>
    <row r="675" spans="2:65" s="1" customFormat="1" ht="20.45" customHeight="1">
      <c r="B675" s="35"/>
      <c r="D675" s="177" t="s">
        <v>135</v>
      </c>
      <c r="F675" s="178" t="s">
        <v>969</v>
      </c>
      <c r="I675" s="179"/>
      <c r="L675" s="35"/>
      <c r="M675" s="64"/>
      <c r="N675" s="36"/>
      <c r="O675" s="36"/>
      <c r="P675" s="36"/>
      <c r="Q675" s="36"/>
      <c r="R675" s="36"/>
      <c r="S675" s="36"/>
      <c r="T675" s="65"/>
      <c r="AT675" s="18" t="s">
        <v>135</v>
      </c>
      <c r="AU675" s="18" t="s">
        <v>78</v>
      </c>
    </row>
    <row r="676" spans="2:65" s="12" customFormat="1" ht="20.45" customHeight="1">
      <c r="B676" s="188"/>
      <c r="D676" s="189" t="s">
        <v>136</v>
      </c>
      <c r="E676" s="190" t="s">
        <v>3</v>
      </c>
      <c r="F676" s="191" t="s">
        <v>971</v>
      </c>
      <c r="H676" s="192">
        <v>3</v>
      </c>
      <c r="I676" s="193"/>
      <c r="L676" s="188"/>
      <c r="M676" s="194"/>
      <c r="N676" s="195"/>
      <c r="O676" s="195"/>
      <c r="P676" s="195"/>
      <c r="Q676" s="195"/>
      <c r="R676" s="195"/>
      <c r="S676" s="195"/>
      <c r="T676" s="196"/>
      <c r="AT676" s="197" t="s">
        <v>136</v>
      </c>
      <c r="AU676" s="197" t="s">
        <v>78</v>
      </c>
      <c r="AV676" s="12" t="s">
        <v>78</v>
      </c>
      <c r="AW676" s="12" t="s">
        <v>34</v>
      </c>
      <c r="AX676" s="12" t="s">
        <v>22</v>
      </c>
      <c r="AY676" s="197" t="s">
        <v>126</v>
      </c>
    </row>
    <row r="677" spans="2:65" s="1" customFormat="1" ht="20.45" customHeight="1">
      <c r="B677" s="164"/>
      <c r="C677" s="213" t="s">
        <v>972</v>
      </c>
      <c r="D677" s="213" t="s">
        <v>293</v>
      </c>
      <c r="E677" s="214" t="s">
        <v>973</v>
      </c>
      <c r="F677" s="215" t="s">
        <v>974</v>
      </c>
      <c r="G677" s="216" t="s">
        <v>250</v>
      </c>
      <c r="H677" s="217">
        <v>1</v>
      </c>
      <c r="I677" s="218"/>
      <c r="J677" s="219">
        <f>ROUND(I677*H677,2)</f>
        <v>0</v>
      </c>
      <c r="K677" s="215" t="s">
        <v>132</v>
      </c>
      <c r="L677" s="220"/>
      <c r="M677" s="221" t="s">
        <v>3</v>
      </c>
      <c r="N677" s="222" t="s">
        <v>41</v>
      </c>
      <c r="O677" s="36"/>
      <c r="P677" s="174">
        <f>O677*H677</f>
        <v>0</v>
      </c>
      <c r="Q677" s="174">
        <v>1.2E-2</v>
      </c>
      <c r="R677" s="174">
        <f>Q677*H677</f>
        <v>1.2E-2</v>
      </c>
      <c r="S677" s="174">
        <v>0</v>
      </c>
      <c r="T677" s="175">
        <f>S677*H677</f>
        <v>0</v>
      </c>
      <c r="AR677" s="18" t="s">
        <v>310</v>
      </c>
      <c r="AT677" s="18" t="s">
        <v>293</v>
      </c>
      <c r="AU677" s="18" t="s">
        <v>78</v>
      </c>
      <c r="AY677" s="18" t="s">
        <v>126</v>
      </c>
      <c r="BE677" s="176">
        <f>IF(N677="základní",J677,0)</f>
        <v>0</v>
      </c>
      <c r="BF677" s="176">
        <f>IF(N677="snížená",J677,0)</f>
        <v>0</v>
      </c>
      <c r="BG677" s="176">
        <f>IF(N677="zákl. přenesená",J677,0)</f>
        <v>0</v>
      </c>
      <c r="BH677" s="176">
        <f>IF(N677="sníž. přenesená",J677,0)</f>
        <v>0</v>
      </c>
      <c r="BI677" s="176">
        <f>IF(N677="nulová",J677,0)</f>
        <v>0</v>
      </c>
      <c r="BJ677" s="18" t="s">
        <v>22</v>
      </c>
      <c r="BK677" s="176">
        <f>ROUND(I677*H677,2)</f>
        <v>0</v>
      </c>
      <c r="BL677" s="18" t="s">
        <v>592</v>
      </c>
      <c r="BM677" s="18" t="s">
        <v>975</v>
      </c>
    </row>
    <row r="678" spans="2:65" s="1" customFormat="1" ht="20.45" customHeight="1">
      <c r="B678" s="35"/>
      <c r="D678" s="189" t="s">
        <v>135</v>
      </c>
      <c r="F678" s="212" t="s">
        <v>974</v>
      </c>
      <c r="I678" s="179"/>
      <c r="L678" s="35"/>
      <c r="M678" s="64"/>
      <c r="N678" s="36"/>
      <c r="O678" s="36"/>
      <c r="P678" s="36"/>
      <c r="Q678" s="36"/>
      <c r="R678" s="36"/>
      <c r="S678" s="36"/>
      <c r="T678" s="65"/>
      <c r="AT678" s="18" t="s">
        <v>135</v>
      </c>
      <c r="AU678" s="18" t="s">
        <v>78</v>
      </c>
    </row>
    <row r="679" spans="2:65" s="1" customFormat="1" ht="20.45" customHeight="1">
      <c r="B679" s="164"/>
      <c r="C679" s="213" t="s">
        <v>976</v>
      </c>
      <c r="D679" s="213" t="s">
        <v>293</v>
      </c>
      <c r="E679" s="214" t="s">
        <v>977</v>
      </c>
      <c r="F679" s="215" t="s">
        <v>978</v>
      </c>
      <c r="G679" s="216" t="s">
        <v>250</v>
      </c>
      <c r="H679" s="217">
        <v>2</v>
      </c>
      <c r="I679" s="218"/>
      <c r="J679" s="219">
        <f>ROUND(I679*H679,2)</f>
        <v>0</v>
      </c>
      <c r="K679" s="215" t="s">
        <v>132</v>
      </c>
      <c r="L679" s="220"/>
      <c r="M679" s="221" t="s">
        <v>3</v>
      </c>
      <c r="N679" s="222" t="s">
        <v>41</v>
      </c>
      <c r="O679" s="36"/>
      <c r="P679" s="174">
        <f>O679*H679</f>
        <v>0</v>
      </c>
      <c r="Q679" s="174">
        <v>1.2E-2</v>
      </c>
      <c r="R679" s="174">
        <f>Q679*H679</f>
        <v>2.4E-2</v>
      </c>
      <c r="S679" s="174">
        <v>0</v>
      </c>
      <c r="T679" s="175">
        <f>S679*H679</f>
        <v>0</v>
      </c>
      <c r="AR679" s="18" t="s">
        <v>310</v>
      </c>
      <c r="AT679" s="18" t="s">
        <v>293</v>
      </c>
      <c r="AU679" s="18" t="s">
        <v>78</v>
      </c>
      <c r="AY679" s="18" t="s">
        <v>126</v>
      </c>
      <c r="BE679" s="176">
        <f>IF(N679="základní",J679,0)</f>
        <v>0</v>
      </c>
      <c r="BF679" s="176">
        <f>IF(N679="snížená",J679,0)</f>
        <v>0</v>
      </c>
      <c r="BG679" s="176">
        <f>IF(N679="zákl. přenesená",J679,0)</f>
        <v>0</v>
      </c>
      <c r="BH679" s="176">
        <f>IF(N679="sníž. přenesená",J679,0)</f>
        <v>0</v>
      </c>
      <c r="BI679" s="176">
        <f>IF(N679="nulová",J679,0)</f>
        <v>0</v>
      </c>
      <c r="BJ679" s="18" t="s">
        <v>22</v>
      </c>
      <c r="BK679" s="176">
        <f>ROUND(I679*H679,2)</f>
        <v>0</v>
      </c>
      <c r="BL679" s="18" t="s">
        <v>592</v>
      </c>
      <c r="BM679" s="18" t="s">
        <v>979</v>
      </c>
    </row>
    <row r="680" spans="2:65" s="1" customFormat="1" ht="20.45" customHeight="1">
      <c r="B680" s="35"/>
      <c r="D680" s="189" t="s">
        <v>135</v>
      </c>
      <c r="F680" s="212" t="s">
        <v>978</v>
      </c>
      <c r="I680" s="179"/>
      <c r="L680" s="35"/>
      <c r="M680" s="64"/>
      <c r="N680" s="36"/>
      <c r="O680" s="36"/>
      <c r="P680" s="36"/>
      <c r="Q680" s="36"/>
      <c r="R680" s="36"/>
      <c r="S680" s="36"/>
      <c r="T680" s="65"/>
      <c r="AT680" s="18" t="s">
        <v>135</v>
      </c>
      <c r="AU680" s="18" t="s">
        <v>78</v>
      </c>
    </row>
    <row r="681" spans="2:65" s="1" customFormat="1" ht="20.45" customHeight="1">
      <c r="B681" s="164"/>
      <c r="C681" s="165" t="s">
        <v>980</v>
      </c>
      <c r="D681" s="165" t="s">
        <v>128</v>
      </c>
      <c r="E681" s="166" t="s">
        <v>981</v>
      </c>
      <c r="F681" s="167" t="s">
        <v>982</v>
      </c>
      <c r="G681" s="168" t="s">
        <v>200</v>
      </c>
      <c r="H681" s="169">
        <v>1.482</v>
      </c>
      <c r="I681" s="170"/>
      <c r="J681" s="171">
        <f>ROUND(I681*H681,2)</f>
        <v>0</v>
      </c>
      <c r="K681" s="167" t="s">
        <v>132</v>
      </c>
      <c r="L681" s="35"/>
      <c r="M681" s="172" t="s">
        <v>3</v>
      </c>
      <c r="N681" s="173" t="s">
        <v>41</v>
      </c>
      <c r="O681" s="36"/>
      <c r="P681" s="174">
        <f>O681*H681</f>
        <v>0</v>
      </c>
      <c r="Q681" s="174">
        <v>0</v>
      </c>
      <c r="R681" s="174">
        <f>Q681*H681</f>
        <v>0</v>
      </c>
      <c r="S681" s="174">
        <v>0</v>
      </c>
      <c r="T681" s="175">
        <f>S681*H681</f>
        <v>0</v>
      </c>
      <c r="AR681" s="18" t="s">
        <v>592</v>
      </c>
      <c r="AT681" s="18" t="s">
        <v>128</v>
      </c>
      <c r="AU681" s="18" t="s">
        <v>78</v>
      </c>
      <c r="AY681" s="18" t="s">
        <v>126</v>
      </c>
      <c r="BE681" s="176">
        <f>IF(N681="základní",J681,0)</f>
        <v>0</v>
      </c>
      <c r="BF681" s="176">
        <f>IF(N681="snížená",J681,0)</f>
        <v>0</v>
      </c>
      <c r="BG681" s="176">
        <f>IF(N681="zákl. přenesená",J681,0)</f>
        <v>0</v>
      </c>
      <c r="BH681" s="176">
        <f>IF(N681="sníž. přenesená",J681,0)</f>
        <v>0</v>
      </c>
      <c r="BI681" s="176">
        <f>IF(N681="nulová",J681,0)</f>
        <v>0</v>
      </c>
      <c r="BJ681" s="18" t="s">
        <v>22</v>
      </c>
      <c r="BK681" s="176">
        <f>ROUND(I681*H681,2)</f>
        <v>0</v>
      </c>
      <c r="BL681" s="18" t="s">
        <v>592</v>
      </c>
      <c r="BM681" s="18" t="s">
        <v>983</v>
      </c>
    </row>
    <row r="682" spans="2:65" s="1" customFormat="1" ht="20.45" customHeight="1">
      <c r="B682" s="35"/>
      <c r="D682" s="177" t="s">
        <v>135</v>
      </c>
      <c r="F682" s="178" t="s">
        <v>982</v>
      </c>
      <c r="I682" s="179"/>
      <c r="L682" s="35"/>
      <c r="M682" s="64"/>
      <c r="N682" s="36"/>
      <c r="O682" s="36"/>
      <c r="P682" s="36"/>
      <c r="Q682" s="36"/>
      <c r="R682" s="36"/>
      <c r="S682" s="36"/>
      <c r="T682" s="65"/>
      <c r="AT682" s="18" t="s">
        <v>135</v>
      </c>
      <c r="AU682" s="18" t="s">
        <v>78</v>
      </c>
    </row>
    <row r="683" spans="2:65" s="10" customFormat="1" ht="29.85" customHeight="1">
      <c r="B683" s="150"/>
      <c r="D683" s="161" t="s">
        <v>69</v>
      </c>
      <c r="E683" s="162" t="s">
        <v>984</v>
      </c>
      <c r="F683" s="162" t="s">
        <v>985</v>
      </c>
      <c r="I683" s="153"/>
      <c r="J683" s="163">
        <f>BK683</f>
        <v>0</v>
      </c>
      <c r="L683" s="150"/>
      <c r="M683" s="155"/>
      <c r="N683" s="156"/>
      <c r="O683" s="156"/>
      <c r="P683" s="157">
        <f>SUM(P684:P701)</f>
        <v>0</v>
      </c>
      <c r="Q683" s="156"/>
      <c r="R683" s="157">
        <f>SUM(R684:R701)</f>
        <v>2.6908800000000004E-2</v>
      </c>
      <c r="S683" s="156"/>
      <c r="T683" s="158">
        <f>SUM(T684:T701)</f>
        <v>0</v>
      </c>
      <c r="AR683" s="151" t="s">
        <v>78</v>
      </c>
      <c r="AT683" s="159" t="s">
        <v>69</v>
      </c>
      <c r="AU683" s="159" t="s">
        <v>22</v>
      </c>
      <c r="AY683" s="151" t="s">
        <v>126</v>
      </c>
      <c r="BK683" s="160">
        <f>SUM(BK684:BK701)</f>
        <v>0</v>
      </c>
    </row>
    <row r="684" spans="2:65" s="1" customFormat="1" ht="20.45" customHeight="1">
      <c r="B684" s="164"/>
      <c r="C684" s="165" t="s">
        <v>986</v>
      </c>
      <c r="D684" s="165" t="s">
        <v>128</v>
      </c>
      <c r="E684" s="166" t="s">
        <v>987</v>
      </c>
      <c r="F684" s="167" t="s">
        <v>988</v>
      </c>
      <c r="G684" s="168" t="s">
        <v>189</v>
      </c>
      <c r="H684" s="169">
        <v>41.1</v>
      </c>
      <c r="I684" s="170"/>
      <c r="J684" s="171">
        <f>ROUND(I684*H684,2)</f>
        <v>0</v>
      </c>
      <c r="K684" s="167" t="s">
        <v>132</v>
      </c>
      <c r="L684" s="35"/>
      <c r="M684" s="172" t="s">
        <v>3</v>
      </c>
      <c r="N684" s="173" t="s">
        <v>41</v>
      </c>
      <c r="O684" s="36"/>
      <c r="P684" s="174">
        <f>O684*H684</f>
        <v>0</v>
      </c>
      <c r="Q684" s="174">
        <v>1.7000000000000001E-4</v>
      </c>
      <c r="R684" s="174">
        <f>Q684*H684</f>
        <v>6.987000000000001E-3</v>
      </c>
      <c r="S684" s="174">
        <v>0</v>
      </c>
      <c r="T684" s="175">
        <f>S684*H684</f>
        <v>0</v>
      </c>
      <c r="AR684" s="18" t="s">
        <v>592</v>
      </c>
      <c r="AT684" s="18" t="s">
        <v>128</v>
      </c>
      <c r="AU684" s="18" t="s">
        <v>78</v>
      </c>
      <c r="AY684" s="18" t="s">
        <v>126</v>
      </c>
      <c r="BE684" s="176">
        <f>IF(N684="základní",J684,0)</f>
        <v>0</v>
      </c>
      <c r="BF684" s="176">
        <f>IF(N684="snížená",J684,0)</f>
        <v>0</v>
      </c>
      <c r="BG684" s="176">
        <f>IF(N684="zákl. přenesená",J684,0)</f>
        <v>0</v>
      </c>
      <c r="BH684" s="176">
        <f>IF(N684="sníž. přenesená",J684,0)</f>
        <v>0</v>
      </c>
      <c r="BI684" s="176">
        <f>IF(N684="nulová",J684,0)</f>
        <v>0</v>
      </c>
      <c r="BJ684" s="18" t="s">
        <v>22</v>
      </c>
      <c r="BK684" s="176">
        <f>ROUND(I684*H684,2)</f>
        <v>0</v>
      </c>
      <c r="BL684" s="18" t="s">
        <v>592</v>
      </c>
      <c r="BM684" s="18" t="s">
        <v>989</v>
      </c>
    </row>
    <row r="685" spans="2:65" s="1" customFormat="1" ht="20.45" customHeight="1">
      <c r="B685" s="35"/>
      <c r="D685" s="177" t="s">
        <v>135</v>
      </c>
      <c r="F685" s="178" t="s">
        <v>988</v>
      </c>
      <c r="I685" s="179"/>
      <c r="L685" s="35"/>
      <c r="M685" s="64"/>
      <c r="N685" s="36"/>
      <c r="O685" s="36"/>
      <c r="P685" s="36"/>
      <c r="Q685" s="36"/>
      <c r="R685" s="36"/>
      <c r="S685" s="36"/>
      <c r="T685" s="65"/>
      <c r="AT685" s="18" t="s">
        <v>135</v>
      </c>
      <c r="AU685" s="18" t="s">
        <v>78</v>
      </c>
    </row>
    <row r="686" spans="2:65" s="12" customFormat="1" ht="20.45" customHeight="1">
      <c r="B686" s="188"/>
      <c r="D686" s="189" t="s">
        <v>136</v>
      </c>
      <c r="E686" s="190" t="s">
        <v>3</v>
      </c>
      <c r="F686" s="191" t="s">
        <v>990</v>
      </c>
      <c r="H686" s="192">
        <v>41.1</v>
      </c>
      <c r="I686" s="193"/>
      <c r="L686" s="188"/>
      <c r="M686" s="194"/>
      <c r="N686" s="195"/>
      <c r="O686" s="195"/>
      <c r="P686" s="195"/>
      <c r="Q686" s="195"/>
      <c r="R686" s="195"/>
      <c r="S686" s="195"/>
      <c r="T686" s="196"/>
      <c r="AT686" s="197" t="s">
        <v>136</v>
      </c>
      <c r="AU686" s="197" t="s">
        <v>78</v>
      </c>
      <c r="AV686" s="12" t="s">
        <v>78</v>
      </c>
      <c r="AW686" s="12" t="s">
        <v>34</v>
      </c>
      <c r="AX686" s="12" t="s">
        <v>22</v>
      </c>
      <c r="AY686" s="197" t="s">
        <v>126</v>
      </c>
    </row>
    <row r="687" spans="2:65" s="1" customFormat="1" ht="28.9" customHeight="1">
      <c r="B687" s="164"/>
      <c r="C687" s="165" t="s">
        <v>991</v>
      </c>
      <c r="D687" s="165" t="s">
        <v>128</v>
      </c>
      <c r="E687" s="166" t="s">
        <v>992</v>
      </c>
      <c r="F687" s="167" t="s">
        <v>993</v>
      </c>
      <c r="G687" s="168" t="s">
        <v>189</v>
      </c>
      <c r="H687" s="169">
        <v>41.1</v>
      </c>
      <c r="I687" s="170"/>
      <c r="J687" s="171">
        <f>ROUND(I687*H687,2)</f>
        <v>0</v>
      </c>
      <c r="K687" s="167" t="s">
        <v>132</v>
      </c>
      <c r="L687" s="35"/>
      <c r="M687" s="172" t="s">
        <v>3</v>
      </c>
      <c r="N687" s="173" t="s">
        <v>41</v>
      </c>
      <c r="O687" s="36"/>
      <c r="P687" s="174">
        <f>O687*H687</f>
        <v>0</v>
      </c>
      <c r="Q687" s="174">
        <v>2.4000000000000001E-4</v>
      </c>
      <c r="R687" s="174">
        <f>Q687*H687</f>
        <v>9.8640000000000012E-3</v>
      </c>
      <c r="S687" s="174">
        <v>0</v>
      </c>
      <c r="T687" s="175">
        <f>S687*H687</f>
        <v>0</v>
      </c>
      <c r="AR687" s="18" t="s">
        <v>592</v>
      </c>
      <c r="AT687" s="18" t="s">
        <v>128</v>
      </c>
      <c r="AU687" s="18" t="s">
        <v>78</v>
      </c>
      <c r="AY687" s="18" t="s">
        <v>126</v>
      </c>
      <c r="BE687" s="176">
        <f>IF(N687="základní",J687,0)</f>
        <v>0</v>
      </c>
      <c r="BF687" s="176">
        <f>IF(N687="snížená",J687,0)</f>
        <v>0</v>
      </c>
      <c r="BG687" s="176">
        <f>IF(N687="zákl. přenesená",J687,0)</f>
        <v>0</v>
      </c>
      <c r="BH687" s="176">
        <f>IF(N687="sníž. přenesená",J687,0)</f>
        <v>0</v>
      </c>
      <c r="BI687" s="176">
        <f>IF(N687="nulová",J687,0)</f>
        <v>0</v>
      </c>
      <c r="BJ687" s="18" t="s">
        <v>22</v>
      </c>
      <c r="BK687" s="176">
        <f>ROUND(I687*H687,2)</f>
        <v>0</v>
      </c>
      <c r="BL687" s="18" t="s">
        <v>592</v>
      </c>
      <c r="BM687" s="18" t="s">
        <v>994</v>
      </c>
    </row>
    <row r="688" spans="2:65" s="1" customFormat="1" ht="20.45" customHeight="1">
      <c r="B688" s="35"/>
      <c r="D688" s="177" t="s">
        <v>135</v>
      </c>
      <c r="F688" s="178" t="s">
        <v>993</v>
      </c>
      <c r="I688" s="179"/>
      <c r="L688" s="35"/>
      <c r="M688" s="64"/>
      <c r="N688" s="36"/>
      <c r="O688" s="36"/>
      <c r="P688" s="36"/>
      <c r="Q688" s="36"/>
      <c r="R688" s="36"/>
      <c r="S688" s="36"/>
      <c r="T688" s="65"/>
      <c r="AT688" s="18" t="s">
        <v>135</v>
      </c>
      <c r="AU688" s="18" t="s">
        <v>78</v>
      </c>
    </row>
    <row r="689" spans="2:65" s="12" customFormat="1" ht="20.45" customHeight="1">
      <c r="B689" s="188"/>
      <c r="D689" s="189" t="s">
        <v>136</v>
      </c>
      <c r="E689" s="190" t="s">
        <v>3</v>
      </c>
      <c r="F689" s="191" t="s">
        <v>995</v>
      </c>
      <c r="H689" s="192">
        <v>41.1</v>
      </c>
      <c r="I689" s="193"/>
      <c r="L689" s="188"/>
      <c r="M689" s="194"/>
      <c r="N689" s="195"/>
      <c r="O689" s="195"/>
      <c r="P689" s="195"/>
      <c r="Q689" s="195"/>
      <c r="R689" s="195"/>
      <c r="S689" s="195"/>
      <c r="T689" s="196"/>
      <c r="AT689" s="197" t="s">
        <v>136</v>
      </c>
      <c r="AU689" s="197" t="s">
        <v>78</v>
      </c>
      <c r="AV689" s="12" t="s">
        <v>78</v>
      </c>
      <c r="AW689" s="12" t="s">
        <v>34</v>
      </c>
      <c r="AX689" s="12" t="s">
        <v>22</v>
      </c>
      <c r="AY689" s="197" t="s">
        <v>126</v>
      </c>
    </row>
    <row r="690" spans="2:65" s="1" customFormat="1" ht="20.45" customHeight="1">
      <c r="B690" s="164"/>
      <c r="C690" s="165" t="s">
        <v>996</v>
      </c>
      <c r="D690" s="165" t="s">
        <v>128</v>
      </c>
      <c r="E690" s="166" t="s">
        <v>997</v>
      </c>
      <c r="F690" s="167" t="s">
        <v>998</v>
      </c>
      <c r="G690" s="168" t="s">
        <v>189</v>
      </c>
      <c r="H690" s="169">
        <v>2.4900000000000002</v>
      </c>
      <c r="I690" s="170"/>
      <c r="J690" s="171">
        <f>ROUND(I690*H690,2)</f>
        <v>0</v>
      </c>
      <c r="K690" s="167" t="s">
        <v>132</v>
      </c>
      <c r="L690" s="35"/>
      <c r="M690" s="172" t="s">
        <v>3</v>
      </c>
      <c r="N690" s="173" t="s">
        <v>41</v>
      </c>
      <c r="O690" s="36"/>
      <c r="P690" s="174">
        <f>O690*H690</f>
        <v>0</v>
      </c>
      <c r="Q690" s="174">
        <v>1.7000000000000001E-4</v>
      </c>
      <c r="R690" s="174">
        <f>Q690*H690</f>
        <v>4.2330000000000004E-4</v>
      </c>
      <c r="S690" s="174">
        <v>0</v>
      </c>
      <c r="T690" s="175">
        <f>S690*H690</f>
        <v>0</v>
      </c>
      <c r="AR690" s="18" t="s">
        <v>592</v>
      </c>
      <c r="AT690" s="18" t="s">
        <v>128</v>
      </c>
      <c r="AU690" s="18" t="s">
        <v>78</v>
      </c>
      <c r="AY690" s="18" t="s">
        <v>126</v>
      </c>
      <c r="BE690" s="176">
        <f>IF(N690="základní",J690,0)</f>
        <v>0</v>
      </c>
      <c r="BF690" s="176">
        <f>IF(N690="snížená",J690,0)</f>
        <v>0</v>
      </c>
      <c r="BG690" s="176">
        <f>IF(N690="zákl. přenesená",J690,0)</f>
        <v>0</v>
      </c>
      <c r="BH690" s="176">
        <f>IF(N690="sníž. přenesená",J690,0)</f>
        <v>0</v>
      </c>
      <c r="BI690" s="176">
        <f>IF(N690="nulová",J690,0)</f>
        <v>0</v>
      </c>
      <c r="BJ690" s="18" t="s">
        <v>22</v>
      </c>
      <c r="BK690" s="176">
        <f>ROUND(I690*H690,2)</f>
        <v>0</v>
      </c>
      <c r="BL690" s="18" t="s">
        <v>592</v>
      </c>
      <c r="BM690" s="18" t="s">
        <v>999</v>
      </c>
    </row>
    <row r="691" spans="2:65" s="1" customFormat="1" ht="20.45" customHeight="1">
      <c r="B691" s="35"/>
      <c r="D691" s="189" t="s">
        <v>135</v>
      </c>
      <c r="F691" s="212" t="s">
        <v>998</v>
      </c>
      <c r="I691" s="179"/>
      <c r="L691" s="35"/>
      <c r="M691" s="64"/>
      <c r="N691" s="36"/>
      <c r="O691" s="36"/>
      <c r="P691" s="36"/>
      <c r="Q691" s="36"/>
      <c r="R691" s="36"/>
      <c r="S691" s="36"/>
      <c r="T691" s="65"/>
      <c r="AT691" s="18" t="s">
        <v>135</v>
      </c>
      <c r="AU691" s="18" t="s">
        <v>78</v>
      </c>
    </row>
    <row r="692" spans="2:65" s="1" customFormat="1" ht="20.45" customHeight="1">
      <c r="B692" s="164"/>
      <c r="C692" s="165" t="s">
        <v>1000</v>
      </c>
      <c r="D692" s="165" t="s">
        <v>128</v>
      </c>
      <c r="E692" s="166" t="s">
        <v>1001</v>
      </c>
      <c r="F692" s="167" t="s">
        <v>1002</v>
      </c>
      <c r="G692" s="168" t="s">
        <v>189</v>
      </c>
      <c r="H692" s="169">
        <v>2.4900000000000002</v>
      </c>
      <c r="I692" s="170"/>
      <c r="J692" s="171">
        <f>ROUND(I692*H692,2)</f>
        <v>0</v>
      </c>
      <c r="K692" s="167" t="s">
        <v>132</v>
      </c>
      <c r="L692" s="35"/>
      <c r="M692" s="172" t="s">
        <v>3</v>
      </c>
      <c r="N692" s="173" t="s">
        <v>41</v>
      </c>
      <c r="O692" s="36"/>
      <c r="P692" s="174">
        <f>O692*H692</f>
        <v>0</v>
      </c>
      <c r="Q692" s="174">
        <v>1.2E-4</v>
      </c>
      <c r="R692" s="174">
        <f>Q692*H692</f>
        <v>2.9880000000000005E-4</v>
      </c>
      <c r="S692" s="174">
        <v>0</v>
      </c>
      <c r="T692" s="175">
        <f>S692*H692</f>
        <v>0</v>
      </c>
      <c r="AR692" s="18" t="s">
        <v>592</v>
      </c>
      <c r="AT692" s="18" t="s">
        <v>128</v>
      </c>
      <c r="AU692" s="18" t="s">
        <v>78</v>
      </c>
      <c r="AY692" s="18" t="s">
        <v>126</v>
      </c>
      <c r="BE692" s="176">
        <f>IF(N692="základní",J692,0)</f>
        <v>0</v>
      </c>
      <c r="BF692" s="176">
        <f>IF(N692="snížená",J692,0)</f>
        <v>0</v>
      </c>
      <c r="BG692" s="176">
        <f>IF(N692="zákl. přenesená",J692,0)</f>
        <v>0</v>
      </c>
      <c r="BH692" s="176">
        <f>IF(N692="sníž. přenesená",J692,0)</f>
        <v>0</v>
      </c>
      <c r="BI692" s="176">
        <f>IF(N692="nulová",J692,0)</f>
        <v>0</v>
      </c>
      <c r="BJ692" s="18" t="s">
        <v>22</v>
      </c>
      <c r="BK692" s="176">
        <f>ROUND(I692*H692,2)</f>
        <v>0</v>
      </c>
      <c r="BL692" s="18" t="s">
        <v>592</v>
      </c>
      <c r="BM692" s="18" t="s">
        <v>1003</v>
      </c>
    </row>
    <row r="693" spans="2:65" s="1" customFormat="1" ht="20.45" customHeight="1">
      <c r="B693" s="35"/>
      <c r="D693" s="189" t="s">
        <v>135</v>
      </c>
      <c r="F693" s="212" t="s">
        <v>1002</v>
      </c>
      <c r="I693" s="179"/>
      <c r="L693" s="35"/>
      <c r="M693" s="64"/>
      <c r="N693" s="36"/>
      <c r="O693" s="36"/>
      <c r="P693" s="36"/>
      <c r="Q693" s="36"/>
      <c r="R693" s="36"/>
      <c r="S693" s="36"/>
      <c r="T693" s="65"/>
      <c r="AT693" s="18" t="s">
        <v>135</v>
      </c>
      <c r="AU693" s="18" t="s">
        <v>78</v>
      </c>
    </row>
    <row r="694" spans="2:65" s="1" customFormat="1" ht="20.45" customHeight="1">
      <c r="B694" s="164"/>
      <c r="C694" s="165" t="s">
        <v>1004</v>
      </c>
      <c r="D694" s="165" t="s">
        <v>128</v>
      </c>
      <c r="E694" s="166" t="s">
        <v>1005</v>
      </c>
      <c r="F694" s="167" t="s">
        <v>1006</v>
      </c>
      <c r="G694" s="168" t="s">
        <v>189</v>
      </c>
      <c r="H694" s="169">
        <v>2.4900000000000002</v>
      </c>
      <c r="I694" s="170"/>
      <c r="J694" s="171">
        <f>ROUND(I694*H694,2)</f>
        <v>0</v>
      </c>
      <c r="K694" s="167" t="s">
        <v>132</v>
      </c>
      <c r="L694" s="35"/>
      <c r="M694" s="172" t="s">
        <v>3</v>
      </c>
      <c r="N694" s="173" t="s">
        <v>41</v>
      </c>
      <c r="O694" s="36"/>
      <c r="P694" s="174">
        <f>O694*H694</f>
        <v>0</v>
      </c>
      <c r="Q694" s="174">
        <v>3.0000000000000001E-5</v>
      </c>
      <c r="R694" s="174">
        <f>Q694*H694</f>
        <v>7.4700000000000013E-5</v>
      </c>
      <c r="S694" s="174">
        <v>0</v>
      </c>
      <c r="T694" s="175">
        <f>S694*H694</f>
        <v>0</v>
      </c>
      <c r="AR694" s="18" t="s">
        <v>592</v>
      </c>
      <c r="AT694" s="18" t="s">
        <v>128</v>
      </c>
      <c r="AU694" s="18" t="s">
        <v>78</v>
      </c>
      <c r="AY694" s="18" t="s">
        <v>126</v>
      </c>
      <c r="BE694" s="176">
        <f>IF(N694="základní",J694,0)</f>
        <v>0</v>
      </c>
      <c r="BF694" s="176">
        <f>IF(N694="snížená",J694,0)</f>
        <v>0</v>
      </c>
      <c r="BG694" s="176">
        <f>IF(N694="zákl. přenesená",J694,0)</f>
        <v>0</v>
      </c>
      <c r="BH694" s="176">
        <f>IF(N694="sníž. přenesená",J694,0)</f>
        <v>0</v>
      </c>
      <c r="BI694" s="176">
        <f>IF(N694="nulová",J694,0)</f>
        <v>0</v>
      </c>
      <c r="BJ694" s="18" t="s">
        <v>22</v>
      </c>
      <c r="BK694" s="176">
        <f>ROUND(I694*H694,2)</f>
        <v>0</v>
      </c>
      <c r="BL694" s="18" t="s">
        <v>592</v>
      </c>
      <c r="BM694" s="18" t="s">
        <v>1007</v>
      </c>
    </row>
    <row r="695" spans="2:65" s="1" customFormat="1" ht="20.45" customHeight="1">
      <c r="B695" s="35"/>
      <c r="D695" s="177" t="s">
        <v>135</v>
      </c>
      <c r="F695" s="178" t="s">
        <v>1006</v>
      </c>
      <c r="I695" s="179"/>
      <c r="L695" s="35"/>
      <c r="M695" s="64"/>
      <c r="N695" s="36"/>
      <c r="O695" s="36"/>
      <c r="P695" s="36"/>
      <c r="Q695" s="36"/>
      <c r="R695" s="36"/>
      <c r="S695" s="36"/>
      <c r="T695" s="65"/>
      <c r="AT695" s="18" t="s">
        <v>135</v>
      </c>
      <c r="AU695" s="18" t="s">
        <v>78</v>
      </c>
    </row>
    <row r="696" spans="2:65" s="11" customFormat="1" ht="20.45" customHeight="1">
      <c r="B696" s="180"/>
      <c r="D696" s="177" t="s">
        <v>136</v>
      </c>
      <c r="E696" s="181" t="s">
        <v>3</v>
      </c>
      <c r="F696" s="182" t="s">
        <v>1008</v>
      </c>
      <c r="H696" s="183" t="s">
        <v>3</v>
      </c>
      <c r="I696" s="184"/>
      <c r="L696" s="180"/>
      <c r="M696" s="185"/>
      <c r="N696" s="186"/>
      <c r="O696" s="186"/>
      <c r="P696" s="186"/>
      <c r="Q696" s="186"/>
      <c r="R696" s="186"/>
      <c r="S696" s="186"/>
      <c r="T696" s="187"/>
      <c r="AT696" s="183" t="s">
        <v>136</v>
      </c>
      <c r="AU696" s="183" t="s">
        <v>78</v>
      </c>
      <c r="AV696" s="11" t="s">
        <v>22</v>
      </c>
      <c r="AW696" s="11" t="s">
        <v>34</v>
      </c>
      <c r="AX696" s="11" t="s">
        <v>70</v>
      </c>
      <c r="AY696" s="183" t="s">
        <v>126</v>
      </c>
    </row>
    <row r="697" spans="2:65" s="12" customFormat="1" ht="20.45" customHeight="1">
      <c r="B697" s="188"/>
      <c r="D697" s="177" t="s">
        <v>136</v>
      </c>
      <c r="E697" s="197" t="s">
        <v>3</v>
      </c>
      <c r="F697" s="198" t="s">
        <v>1009</v>
      </c>
      <c r="H697" s="199">
        <v>1.232</v>
      </c>
      <c r="I697" s="193"/>
      <c r="L697" s="188"/>
      <c r="M697" s="194"/>
      <c r="N697" s="195"/>
      <c r="O697" s="195"/>
      <c r="P697" s="195"/>
      <c r="Q697" s="195"/>
      <c r="R697" s="195"/>
      <c r="S697" s="195"/>
      <c r="T697" s="196"/>
      <c r="AT697" s="197" t="s">
        <v>136</v>
      </c>
      <c r="AU697" s="197" t="s">
        <v>78</v>
      </c>
      <c r="AV697" s="12" t="s">
        <v>78</v>
      </c>
      <c r="AW697" s="12" t="s">
        <v>34</v>
      </c>
      <c r="AX697" s="12" t="s">
        <v>70</v>
      </c>
      <c r="AY697" s="197" t="s">
        <v>126</v>
      </c>
    </row>
    <row r="698" spans="2:65" s="12" customFormat="1" ht="20.45" customHeight="1">
      <c r="B698" s="188"/>
      <c r="D698" s="177" t="s">
        <v>136</v>
      </c>
      <c r="E698" s="197" t="s">
        <v>3</v>
      </c>
      <c r="F698" s="198" t="s">
        <v>1010</v>
      </c>
      <c r="H698" s="199">
        <v>1.258</v>
      </c>
      <c r="I698" s="193"/>
      <c r="L698" s="188"/>
      <c r="M698" s="194"/>
      <c r="N698" s="195"/>
      <c r="O698" s="195"/>
      <c r="P698" s="195"/>
      <c r="Q698" s="195"/>
      <c r="R698" s="195"/>
      <c r="S698" s="195"/>
      <c r="T698" s="196"/>
      <c r="AT698" s="197" t="s">
        <v>136</v>
      </c>
      <c r="AU698" s="197" t="s">
        <v>78</v>
      </c>
      <c r="AV698" s="12" t="s">
        <v>78</v>
      </c>
      <c r="AW698" s="12" t="s">
        <v>34</v>
      </c>
      <c r="AX698" s="12" t="s">
        <v>70</v>
      </c>
      <c r="AY698" s="197" t="s">
        <v>126</v>
      </c>
    </row>
    <row r="699" spans="2:65" s="13" customFormat="1" ht="20.45" customHeight="1">
      <c r="B699" s="200"/>
      <c r="D699" s="189" t="s">
        <v>136</v>
      </c>
      <c r="E699" s="201" t="s">
        <v>3</v>
      </c>
      <c r="F699" s="202" t="s">
        <v>153</v>
      </c>
      <c r="H699" s="203">
        <v>2.4900000000000002</v>
      </c>
      <c r="I699" s="204"/>
      <c r="L699" s="200"/>
      <c r="M699" s="205"/>
      <c r="N699" s="206"/>
      <c r="O699" s="206"/>
      <c r="P699" s="206"/>
      <c r="Q699" s="206"/>
      <c r="R699" s="206"/>
      <c r="S699" s="206"/>
      <c r="T699" s="207"/>
      <c r="AT699" s="208" t="s">
        <v>136</v>
      </c>
      <c r="AU699" s="208" t="s">
        <v>78</v>
      </c>
      <c r="AV699" s="13" t="s">
        <v>133</v>
      </c>
      <c r="AW699" s="13" t="s">
        <v>34</v>
      </c>
      <c r="AX699" s="13" t="s">
        <v>22</v>
      </c>
      <c r="AY699" s="208" t="s">
        <v>126</v>
      </c>
    </row>
    <row r="700" spans="2:65" s="1" customFormat="1" ht="20.45" customHeight="1">
      <c r="B700" s="164"/>
      <c r="C700" s="165" t="s">
        <v>1011</v>
      </c>
      <c r="D700" s="165" t="s">
        <v>128</v>
      </c>
      <c r="E700" s="166" t="s">
        <v>1012</v>
      </c>
      <c r="F700" s="167" t="s">
        <v>1013</v>
      </c>
      <c r="G700" s="168" t="s">
        <v>189</v>
      </c>
      <c r="H700" s="169">
        <v>34.299999999999997</v>
      </c>
      <c r="I700" s="170"/>
      <c r="J700" s="171">
        <f>ROUND(I700*H700,2)</f>
        <v>0</v>
      </c>
      <c r="K700" s="167" t="s">
        <v>132</v>
      </c>
      <c r="L700" s="35"/>
      <c r="M700" s="172" t="s">
        <v>3</v>
      </c>
      <c r="N700" s="173" t="s">
        <v>41</v>
      </c>
      <c r="O700" s="36"/>
      <c r="P700" s="174">
        <f>O700*H700</f>
        <v>0</v>
      </c>
      <c r="Q700" s="174">
        <v>2.7E-4</v>
      </c>
      <c r="R700" s="174">
        <f>Q700*H700</f>
        <v>9.2610000000000001E-3</v>
      </c>
      <c r="S700" s="174">
        <v>0</v>
      </c>
      <c r="T700" s="175">
        <f>S700*H700</f>
        <v>0</v>
      </c>
      <c r="AR700" s="18" t="s">
        <v>592</v>
      </c>
      <c r="AT700" s="18" t="s">
        <v>128</v>
      </c>
      <c r="AU700" s="18" t="s">
        <v>78</v>
      </c>
      <c r="AY700" s="18" t="s">
        <v>126</v>
      </c>
      <c r="BE700" s="176">
        <f>IF(N700="základní",J700,0)</f>
        <v>0</v>
      </c>
      <c r="BF700" s="176">
        <f>IF(N700="snížená",J700,0)</f>
        <v>0</v>
      </c>
      <c r="BG700" s="176">
        <f>IF(N700="zákl. přenesená",J700,0)</f>
        <v>0</v>
      </c>
      <c r="BH700" s="176">
        <f>IF(N700="sníž. přenesená",J700,0)</f>
        <v>0</v>
      </c>
      <c r="BI700" s="176">
        <f>IF(N700="nulová",J700,0)</f>
        <v>0</v>
      </c>
      <c r="BJ700" s="18" t="s">
        <v>22</v>
      </c>
      <c r="BK700" s="176">
        <f>ROUND(I700*H700,2)</f>
        <v>0</v>
      </c>
      <c r="BL700" s="18" t="s">
        <v>592</v>
      </c>
      <c r="BM700" s="18" t="s">
        <v>1014</v>
      </c>
    </row>
    <row r="701" spans="2:65" s="1" customFormat="1" ht="20.45" customHeight="1">
      <c r="B701" s="35"/>
      <c r="D701" s="177" t="s">
        <v>135</v>
      </c>
      <c r="F701" s="178" t="s">
        <v>1013</v>
      </c>
      <c r="I701" s="179"/>
      <c r="L701" s="35"/>
      <c r="M701" s="64"/>
      <c r="N701" s="36"/>
      <c r="O701" s="36"/>
      <c r="P701" s="36"/>
      <c r="Q701" s="36"/>
      <c r="R701" s="36"/>
      <c r="S701" s="36"/>
      <c r="T701" s="65"/>
      <c r="AT701" s="18" t="s">
        <v>135</v>
      </c>
      <c r="AU701" s="18" t="s">
        <v>78</v>
      </c>
    </row>
    <row r="702" spans="2:65" s="10" customFormat="1" ht="29.85" customHeight="1">
      <c r="B702" s="150"/>
      <c r="D702" s="161" t="s">
        <v>69</v>
      </c>
      <c r="E702" s="162" t="s">
        <v>1015</v>
      </c>
      <c r="F702" s="162" t="s">
        <v>1016</v>
      </c>
      <c r="I702" s="153"/>
      <c r="J702" s="163">
        <f>BK702</f>
        <v>0</v>
      </c>
      <c r="L702" s="150"/>
      <c r="M702" s="155"/>
      <c r="N702" s="156"/>
      <c r="O702" s="156"/>
      <c r="P702" s="157">
        <f>SUM(P703:P707)</f>
        <v>0</v>
      </c>
      <c r="Q702" s="156"/>
      <c r="R702" s="157">
        <f>SUM(R703:R707)</f>
        <v>0.10284797000000001</v>
      </c>
      <c r="S702" s="156"/>
      <c r="T702" s="158">
        <f>SUM(T703:T707)</f>
        <v>0</v>
      </c>
      <c r="AR702" s="151" t="s">
        <v>78</v>
      </c>
      <c r="AT702" s="159" t="s">
        <v>69</v>
      </c>
      <c r="AU702" s="159" t="s">
        <v>22</v>
      </c>
      <c r="AY702" s="151" t="s">
        <v>126</v>
      </c>
      <c r="BK702" s="160">
        <f>SUM(BK703:BK707)</f>
        <v>0</v>
      </c>
    </row>
    <row r="703" spans="2:65" s="1" customFormat="1" ht="28.9" customHeight="1">
      <c r="B703" s="164"/>
      <c r="C703" s="165" t="s">
        <v>1017</v>
      </c>
      <c r="D703" s="165" t="s">
        <v>128</v>
      </c>
      <c r="E703" s="166" t="s">
        <v>1018</v>
      </c>
      <c r="F703" s="167" t="s">
        <v>1019</v>
      </c>
      <c r="G703" s="168" t="s">
        <v>189</v>
      </c>
      <c r="H703" s="169">
        <v>34.299999999999997</v>
      </c>
      <c r="I703" s="170"/>
      <c r="J703" s="171">
        <f>ROUND(I703*H703,2)</f>
        <v>0</v>
      </c>
      <c r="K703" s="167" t="s">
        <v>132</v>
      </c>
      <c r="L703" s="35"/>
      <c r="M703" s="172" t="s">
        <v>3</v>
      </c>
      <c r="N703" s="173" t="s">
        <v>41</v>
      </c>
      <c r="O703" s="36"/>
      <c r="P703" s="174">
        <f>O703*H703</f>
        <v>0</v>
      </c>
      <c r="Q703" s="174">
        <v>2.0000000000000001E-4</v>
      </c>
      <c r="R703" s="174">
        <f>Q703*H703</f>
        <v>6.8599999999999998E-3</v>
      </c>
      <c r="S703" s="174">
        <v>0</v>
      </c>
      <c r="T703" s="175">
        <f>S703*H703</f>
        <v>0</v>
      </c>
      <c r="AR703" s="18" t="s">
        <v>592</v>
      </c>
      <c r="AT703" s="18" t="s">
        <v>128</v>
      </c>
      <c r="AU703" s="18" t="s">
        <v>78</v>
      </c>
      <c r="AY703" s="18" t="s">
        <v>126</v>
      </c>
      <c r="BE703" s="176">
        <f>IF(N703="základní",J703,0)</f>
        <v>0</v>
      </c>
      <c r="BF703" s="176">
        <f>IF(N703="snížená",J703,0)</f>
        <v>0</v>
      </c>
      <c r="BG703" s="176">
        <f>IF(N703="zákl. přenesená",J703,0)</f>
        <v>0</v>
      </c>
      <c r="BH703" s="176">
        <f>IF(N703="sníž. přenesená",J703,0)</f>
        <v>0</v>
      </c>
      <c r="BI703" s="176">
        <f>IF(N703="nulová",J703,0)</f>
        <v>0</v>
      </c>
      <c r="BJ703" s="18" t="s">
        <v>22</v>
      </c>
      <c r="BK703" s="176">
        <f>ROUND(I703*H703,2)</f>
        <v>0</v>
      </c>
      <c r="BL703" s="18" t="s">
        <v>592</v>
      </c>
      <c r="BM703" s="18" t="s">
        <v>1020</v>
      </c>
    </row>
    <row r="704" spans="2:65" s="1" customFormat="1" ht="28.9" customHeight="1">
      <c r="B704" s="35"/>
      <c r="D704" s="189" t="s">
        <v>135</v>
      </c>
      <c r="F704" s="212" t="s">
        <v>1019</v>
      </c>
      <c r="I704" s="179"/>
      <c r="L704" s="35"/>
      <c r="M704" s="64"/>
      <c r="N704" s="36"/>
      <c r="O704" s="36"/>
      <c r="P704" s="36"/>
      <c r="Q704" s="36"/>
      <c r="R704" s="36"/>
      <c r="S704" s="36"/>
      <c r="T704" s="65"/>
      <c r="AT704" s="18" t="s">
        <v>135</v>
      </c>
      <c r="AU704" s="18" t="s">
        <v>78</v>
      </c>
    </row>
    <row r="705" spans="2:65" s="1" customFormat="1" ht="28.9" customHeight="1">
      <c r="B705" s="164"/>
      <c r="C705" s="165" t="s">
        <v>1021</v>
      </c>
      <c r="D705" s="165" t="s">
        <v>128</v>
      </c>
      <c r="E705" s="166" t="s">
        <v>1022</v>
      </c>
      <c r="F705" s="167" t="s">
        <v>1023</v>
      </c>
      <c r="G705" s="168" t="s">
        <v>189</v>
      </c>
      <c r="H705" s="169">
        <v>330.99299999999999</v>
      </c>
      <c r="I705" s="170"/>
      <c r="J705" s="171">
        <f>ROUND(I705*H705,2)</f>
        <v>0</v>
      </c>
      <c r="K705" s="167" t="s">
        <v>132</v>
      </c>
      <c r="L705" s="35"/>
      <c r="M705" s="172" t="s">
        <v>3</v>
      </c>
      <c r="N705" s="173" t="s">
        <v>41</v>
      </c>
      <c r="O705" s="36"/>
      <c r="P705" s="174">
        <f>O705*H705</f>
        <v>0</v>
      </c>
      <c r="Q705" s="174">
        <v>2.9E-4</v>
      </c>
      <c r="R705" s="174">
        <f>Q705*H705</f>
        <v>9.5987970000000006E-2</v>
      </c>
      <c r="S705" s="174">
        <v>0</v>
      </c>
      <c r="T705" s="175">
        <f>S705*H705</f>
        <v>0</v>
      </c>
      <c r="AR705" s="18" t="s">
        <v>592</v>
      </c>
      <c r="AT705" s="18" t="s">
        <v>128</v>
      </c>
      <c r="AU705" s="18" t="s">
        <v>78</v>
      </c>
      <c r="AY705" s="18" t="s">
        <v>126</v>
      </c>
      <c r="BE705" s="176">
        <f>IF(N705="základní",J705,0)</f>
        <v>0</v>
      </c>
      <c r="BF705" s="176">
        <f>IF(N705="snížená",J705,0)</f>
        <v>0</v>
      </c>
      <c r="BG705" s="176">
        <f>IF(N705="zákl. přenesená",J705,0)</f>
        <v>0</v>
      </c>
      <c r="BH705" s="176">
        <f>IF(N705="sníž. přenesená",J705,0)</f>
        <v>0</v>
      </c>
      <c r="BI705" s="176">
        <f>IF(N705="nulová",J705,0)</f>
        <v>0</v>
      </c>
      <c r="BJ705" s="18" t="s">
        <v>22</v>
      </c>
      <c r="BK705" s="176">
        <f>ROUND(I705*H705,2)</f>
        <v>0</v>
      </c>
      <c r="BL705" s="18" t="s">
        <v>592</v>
      </c>
      <c r="BM705" s="18" t="s">
        <v>1024</v>
      </c>
    </row>
    <row r="706" spans="2:65" s="1" customFormat="1" ht="28.9" customHeight="1">
      <c r="B706" s="35"/>
      <c r="D706" s="177" t="s">
        <v>135</v>
      </c>
      <c r="F706" s="178" t="s">
        <v>1023</v>
      </c>
      <c r="I706" s="179"/>
      <c r="L706" s="35"/>
      <c r="M706" s="64"/>
      <c r="N706" s="36"/>
      <c r="O706" s="36"/>
      <c r="P706" s="36"/>
      <c r="Q706" s="36"/>
      <c r="R706" s="36"/>
      <c r="S706" s="36"/>
      <c r="T706" s="65"/>
      <c r="AT706" s="18" t="s">
        <v>135</v>
      </c>
      <c r="AU706" s="18" t="s">
        <v>78</v>
      </c>
    </row>
    <row r="707" spans="2:65" s="12" customFormat="1" ht="20.45" customHeight="1">
      <c r="B707" s="188"/>
      <c r="D707" s="177" t="s">
        <v>136</v>
      </c>
      <c r="E707" s="197" t="s">
        <v>3</v>
      </c>
      <c r="F707" s="198" t="s">
        <v>1025</v>
      </c>
      <c r="H707" s="199">
        <v>330.99299999999999</v>
      </c>
      <c r="I707" s="193"/>
      <c r="L707" s="188"/>
      <c r="M707" s="233"/>
      <c r="N707" s="234"/>
      <c r="O707" s="234"/>
      <c r="P707" s="234"/>
      <c r="Q707" s="234"/>
      <c r="R707" s="234"/>
      <c r="S707" s="234"/>
      <c r="T707" s="235"/>
      <c r="AT707" s="197" t="s">
        <v>136</v>
      </c>
      <c r="AU707" s="197" t="s">
        <v>78</v>
      </c>
      <c r="AV707" s="12" t="s">
        <v>78</v>
      </c>
      <c r="AW707" s="12" t="s">
        <v>34</v>
      </c>
      <c r="AX707" s="12" t="s">
        <v>22</v>
      </c>
      <c r="AY707" s="197" t="s">
        <v>126</v>
      </c>
    </row>
    <row r="708" spans="2:65" s="1" customFormat="1" ht="6.95" customHeight="1">
      <c r="B708" s="50"/>
      <c r="C708" s="51"/>
      <c r="D708" s="51"/>
      <c r="E708" s="51"/>
      <c r="F708" s="51"/>
      <c r="G708" s="51"/>
      <c r="H708" s="51"/>
      <c r="I708" s="117"/>
      <c r="J708" s="51"/>
      <c r="K708" s="51"/>
      <c r="L708" s="35"/>
    </row>
    <row r="709" spans="2:65">
      <c r="AT709" s="236"/>
    </row>
  </sheetData>
  <autoFilter ref="C94:K94"/>
  <mergeCells count="9">
    <mergeCell ref="E87:H87"/>
    <mergeCell ref="G1:H1"/>
    <mergeCell ref="L2:V2"/>
    <mergeCell ref="E7:H7"/>
    <mergeCell ref="E9:H9"/>
    <mergeCell ref="E24:H24"/>
    <mergeCell ref="E45:H45"/>
    <mergeCell ref="E47:H47"/>
    <mergeCell ref="E85:H85"/>
  </mergeCells>
  <hyperlinks>
    <hyperlink ref="F1:G1" location="C2" tooltip="Krycí list soupisu" display="1) Krycí list soupisu"/>
    <hyperlink ref="G1:H1" location="C54" tooltip="Rekapitulace" display="2) Rekapitulace"/>
    <hyperlink ref="J1" location="C94" tooltip="Soupis prací" display="3) Soupis prací"/>
    <hyperlink ref="L1:V1" location="'Rekapitulace stavby'!C2" tooltip="Rekapitulace stavby" display="Rekapitulace stavby"/>
  </hyperlinks>
  <pageMargins left="0.58333331346511841" right="0.58333331346511841" top="0.58333331346511841" bottom="0.58333331346511841" header="0" footer="0"/>
  <pageSetup paperSize="9" fitToHeight="100" orientation="landscape" blackAndWhite="1" errors="blank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BR709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7.140625" customWidth="1"/>
    <col min="2" max="2" width="1.42578125" customWidth="1"/>
    <col min="3" max="3" width="3.5703125" customWidth="1"/>
    <col min="4" max="4" width="3.7109375" customWidth="1"/>
    <col min="5" max="5" width="14.7109375" customWidth="1"/>
    <col min="6" max="6" width="64.28515625" customWidth="1"/>
    <col min="7" max="7" width="7.42578125" customWidth="1"/>
    <col min="8" max="8" width="9.5703125" customWidth="1"/>
    <col min="9" max="9" width="10.85546875" style="93" customWidth="1"/>
    <col min="10" max="10" width="20.140625" customWidth="1"/>
    <col min="11" max="11" width="13.28515625" customWidth="1"/>
    <col min="13" max="18" width="0" hidden="1" customWidth="1"/>
    <col min="19" max="19" width="7" hidden="1" customWidth="1"/>
    <col min="20" max="20" width="25.42578125" hidden="1" customWidth="1"/>
    <col min="21" max="21" width="14" hidden="1" customWidth="1"/>
    <col min="22" max="22" width="10.5703125" customWidth="1"/>
    <col min="23" max="23" width="14" customWidth="1"/>
    <col min="24" max="24" width="10.5703125" customWidth="1"/>
    <col min="25" max="25" width="12.85546875" customWidth="1"/>
    <col min="26" max="26" width="9.42578125" customWidth="1"/>
    <col min="27" max="27" width="12.85546875" customWidth="1"/>
    <col min="28" max="28" width="14" customWidth="1"/>
    <col min="29" max="29" width="9.42578125" customWidth="1"/>
    <col min="30" max="30" width="12.85546875" customWidth="1"/>
    <col min="31" max="31" width="14" customWidth="1"/>
    <col min="44" max="65" width="0" hidden="1" customWidth="1"/>
  </cols>
  <sheetData>
    <row r="1" spans="1:70" ht="21.75" customHeight="1">
      <c r="A1" s="16"/>
      <c r="B1" s="244"/>
      <c r="C1" s="244"/>
      <c r="D1" s="243" t="s">
        <v>1</v>
      </c>
      <c r="E1" s="244"/>
      <c r="F1" s="245" t="s">
        <v>1076</v>
      </c>
      <c r="G1" s="370" t="s">
        <v>1077</v>
      </c>
      <c r="H1" s="370"/>
      <c r="I1" s="250"/>
      <c r="J1" s="245" t="s">
        <v>1078</v>
      </c>
      <c r="K1" s="243" t="s">
        <v>82</v>
      </c>
      <c r="L1" s="245" t="s">
        <v>1079</v>
      </c>
      <c r="M1" s="245"/>
      <c r="N1" s="245"/>
      <c r="O1" s="245"/>
      <c r="P1" s="245"/>
      <c r="Q1" s="245"/>
      <c r="R1" s="245"/>
      <c r="S1" s="245"/>
      <c r="T1" s="245"/>
      <c r="U1" s="241"/>
      <c r="V1" s="241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</row>
    <row r="2" spans="1:70" ht="36.950000000000003" customHeight="1">
      <c r="L2" s="333" t="s">
        <v>6</v>
      </c>
      <c r="M2" s="334"/>
      <c r="N2" s="334"/>
      <c r="O2" s="334"/>
      <c r="P2" s="334"/>
      <c r="Q2" s="334"/>
      <c r="R2" s="334"/>
      <c r="S2" s="334"/>
      <c r="T2" s="334"/>
      <c r="U2" s="334"/>
      <c r="V2" s="334"/>
      <c r="AT2" s="18" t="s">
        <v>81</v>
      </c>
    </row>
    <row r="3" spans="1:70" ht="6.95" customHeight="1">
      <c r="B3" s="19"/>
      <c r="C3" s="20"/>
      <c r="D3" s="20"/>
      <c r="E3" s="20"/>
      <c r="F3" s="20"/>
      <c r="G3" s="20"/>
      <c r="H3" s="20"/>
      <c r="I3" s="94"/>
      <c r="J3" s="20"/>
      <c r="K3" s="21"/>
      <c r="AT3" s="18" t="s">
        <v>78</v>
      </c>
    </row>
    <row r="4" spans="1:70" ht="36.950000000000003" customHeight="1">
      <c r="B4" s="22"/>
      <c r="C4" s="23"/>
      <c r="D4" s="24" t="s">
        <v>83</v>
      </c>
      <c r="E4" s="23"/>
      <c r="F4" s="23"/>
      <c r="G4" s="23"/>
      <c r="H4" s="23"/>
      <c r="I4" s="95"/>
      <c r="J4" s="23"/>
      <c r="K4" s="25"/>
      <c r="M4" s="26" t="s">
        <v>11</v>
      </c>
      <c r="AT4" s="18" t="s">
        <v>4</v>
      </c>
    </row>
    <row r="5" spans="1:70" ht="6.95" customHeight="1">
      <c r="B5" s="22"/>
      <c r="C5" s="23"/>
      <c r="D5" s="23"/>
      <c r="E5" s="23"/>
      <c r="F5" s="23"/>
      <c r="G5" s="23"/>
      <c r="H5" s="23"/>
      <c r="I5" s="95"/>
      <c r="J5" s="23"/>
      <c r="K5" s="25"/>
    </row>
    <row r="6" spans="1:70" ht="15">
      <c r="B6" s="22"/>
      <c r="C6" s="23"/>
      <c r="D6" s="31" t="s">
        <v>17</v>
      </c>
      <c r="E6" s="23"/>
      <c r="F6" s="23"/>
      <c r="G6" s="23"/>
      <c r="H6" s="23"/>
      <c r="I6" s="95"/>
      <c r="J6" s="23"/>
      <c r="K6" s="25"/>
    </row>
    <row r="7" spans="1:70" ht="20.45" customHeight="1">
      <c r="B7" s="22"/>
      <c r="C7" s="23"/>
      <c r="D7" s="23"/>
      <c r="E7" s="371" t="str">
        <f>'Rekapitulace stavby'!K6</f>
        <v>Novostavba garáží , Vestec č.parc. 8/2</v>
      </c>
      <c r="F7" s="363"/>
      <c r="G7" s="363"/>
      <c r="H7" s="363"/>
      <c r="I7" s="95"/>
      <c r="J7" s="23"/>
      <c r="K7" s="25"/>
    </row>
    <row r="8" spans="1:70" s="1" customFormat="1" ht="15">
      <c r="B8" s="35"/>
      <c r="C8" s="36"/>
      <c r="D8" s="31" t="s">
        <v>84</v>
      </c>
      <c r="E8" s="36"/>
      <c r="F8" s="36"/>
      <c r="G8" s="36"/>
      <c r="H8" s="36"/>
      <c r="I8" s="96"/>
      <c r="J8" s="36"/>
      <c r="K8" s="39"/>
    </row>
    <row r="9" spans="1:70" s="1" customFormat="1" ht="36.950000000000003" customHeight="1">
      <c r="B9" s="35"/>
      <c r="C9" s="36"/>
      <c r="D9" s="36"/>
      <c r="E9" s="372" t="s">
        <v>1026</v>
      </c>
      <c r="F9" s="356"/>
      <c r="G9" s="356"/>
      <c r="H9" s="356"/>
      <c r="I9" s="96"/>
      <c r="J9" s="36"/>
      <c r="K9" s="39"/>
    </row>
    <row r="10" spans="1:70" s="1" customFormat="1">
      <c r="B10" s="35"/>
      <c r="C10" s="36"/>
      <c r="D10" s="36"/>
      <c r="E10" s="36"/>
      <c r="F10" s="36"/>
      <c r="G10" s="36"/>
      <c r="H10" s="36"/>
      <c r="I10" s="96"/>
      <c r="J10" s="36"/>
      <c r="K10" s="39"/>
    </row>
    <row r="11" spans="1:70" s="1" customFormat="1" ht="14.45" customHeight="1">
      <c r="B11" s="35"/>
      <c r="C11" s="36"/>
      <c r="D11" s="31" t="s">
        <v>20</v>
      </c>
      <c r="E11" s="36"/>
      <c r="F11" s="29" t="s">
        <v>3</v>
      </c>
      <c r="G11" s="36"/>
      <c r="H11" s="36"/>
      <c r="I11" s="97" t="s">
        <v>21</v>
      </c>
      <c r="J11" s="29" t="s">
        <v>3</v>
      </c>
      <c r="K11" s="39"/>
    </row>
    <row r="12" spans="1:70" s="1" customFormat="1" ht="14.45" customHeight="1">
      <c r="B12" s="35"/>
      <c r="C12" s="36"/>
      <c r="D12" s="31" t="s">
        <v>23</v>
      </c>
      <c r="E12" s="36"/>
      <c r="F12" s="29" t="s">
        <v>24</v>
      </c>
      <c r="G12" s="36"/>
      <c r="H12" s="36"/>
      <c r="I12" s="97" t="s">
        <v>25</v>
      </c>
      <c r="J12" s="98">
        <f>'Rekapitulace stavby'!AN8</f>
        <v>0</v>
      </c>
      <c r="K12" s="39"/>
    </row>
    <row r="13" spans="1:70" s="1" customFormat="1" ht="10.9" customHeight="1">
      <c r="B13" s="35"/>
      <c r="C13" s="36"/>
      <c r="D13" s="36"/>
      <c r="E13" s="36"/>
      <c r="F13" s="36"/>
      <c r="G13" s="36"/>
      <c r="H13" s="36"/>
      <c r="I13" s="96"/>
      <c r="J13" s="36"/>
      <c r="K13" s="39"/>
    </row>
    <row r="14" spans="1:70" s="1" customFormat="1" ht="14.45" customHeight="1">
      <c r="B14" s="35"/>
      <c r="C14" s="36"/>
      <c r="D14" s="31" t="s">
        <v>28</v>
      </c>
      <c r="E14" s="36"/>
      <c r="F14" s="36"/>
      <c r="G14" s="36"/>
      <c r="H14" s="36"/>
      <c r="I14" s="97" t="s">
        <v>29</v>
      </c>
      <c r="J14" s="29" t="str">
        <f>IF('Rekapitulace stavby'!AN10="","",'Rekapitulace stavby'!AN10)</f>
        <v/>
      </c>
      <c r="K14" s="39"/>
    </row>
    <row r="15" spans="1:70" s="1" customFormat="1" ht="18" customHeight="1">
      <c r="B15" s="35"/>
      <c r="C15" s="36"/>
      <c r="D15" s="36"/>
      <c r="E15" s="29" t="str">
        <f>IF('Rekapitulace stavby'!E11="","",'Rekapitulace stavby'!E11)</f>
        <v xml:space="preserve"> </v>
      </c>
      <c r="F15" s="36"/>
      <c r="G15" s="36"/>
      <c r="H15" s="36"/>
      <c r="I15" s="97" t="s">
        <v>30</v>
      </c>
      <c r="J15" s="29" t="str">
        <f>IF('Rekapitulace stavby'!AN11="","",'Rekapitulace stavby'!AN11)</f>
        <v/>
      </c>
      <c r="K15" s="39"/>
    </row>
    <row r="16" spans="1:70" s="1" customFormat="1" ht="6.95" customHeight="1">
      <c r="B16" s="35"/>
      <c r="C16" s="36"/>
      <c r="D16" s="36"/>
      <c r="E16" s="36"/>
      <c r="F16" s="36"/>
      <c r="G16" s="36"/>
      <c r="H16" s="36"/>
      <c r="I16" s="96"/>
      <c r="J16" s="36"/>
      <c r="K16" s="39"/>
    </row>
    <row r="17" spans="2:11" s="1" customFormat="1" ht="14.45" customHeight="1">
      <c r="B17" s="35"/>
      <c r="C17" s="36"/>
      <c r="D17" s="31" t="s">
        <v>31</v>
      </c>
      <c r="E17" s="36"/>
      <c r="F17" s="36"/>
      <c r="G17" s="36"/>
      <c r="H17" s="36"/>
      <c r="I17" s="97" t="s">
        <v>29</v>
      </c>
      <c r="J17" s="29" t="str">
        <f>IF('Rekapitulace stavby'!AN13="Vyplň údaj","",IF('Rekapitulace stavby'!AN13="","",'Rekapitulace stavby'!AN13))</f>
        <v/>
      </c>
      <c r="K17" s="39"/>
    </row>
    <row r="18" spans="2:11" s="1" customFormat="1" ht="18" customHeight="1">
      <c r="B18" s="35"/>
      <c r="C18" s="36"/>
      <c r="D18" s="36"/>
      <c r="E18" s="29" t="str">
        <f>IF('Rekapitulace stavby'!E14="Vyplň údaj","",IF('Rekapitulace stavby'!E14="","",'Rekapitulace stavby'!E14))</f>
        <v/>
      </c>
      <c r="F18" s="36"/>
      <c r="G18" s="36"/>
      <c r="H18" s="36"/>
      <c r="I18" s="97" t="s">
        <v>30</v>
      </c>
      <c r="J18" s="29" t="str">
        <f>IF('Rekapitulace stavby'!AN14="Vyplň údaj","",IF('Rekapitulace stavby'!AN14="","",'Rekapitulace stavby'!AN14))</f>
        <v/>
      </c>
      <c r="K18" s="39"/>
    </row>
    <row r="19" spans="2:11" s="1" customFormat="1" ht="6.95" customHeight="1">
      <c r="B19" s="35"/>
      <c r="C19" s="36"/>
      <c r="D19" s="36"/>
      <c r="E19" s="36"/>
      <c r="F19" s="36"/>
      <c r="G19" s="36"/>
      <c r="H19" s="36"/>
      <c r="I19" s="96"/>
      <c r="J19" s="36"/>
      <c r="K19" s="39"/>
    </row>
    <row r="20" spans="2:11" s="1" customFormat="1" ht="14.45" customHeight="1">
      <c r="B20" s="35"/>
      <c r="C20" s="36"/>
      <c r="D20" s="31" t="s">
        <v>33</v>
      </c>
      <c r="E20" s="36"/>
      <c r="F20" s="36"/>
      <c r="G20" s="36"/>
      <c r="H20" s="36"/>
      <c r="I20" s="97" t="s">
        <v>29</v>
      </c>
      <c r="J20" s="29" t="str">
        <f>IF('Rekapitulace stavby'!AN16="","",'Rekapitulace stavby'!AN16)</f>
        <v/>
      </c>
      <c r="K20" s="39"/>
    </row>
    <row r="21" spans="2:11" s="1" customFormat="1" ht="18" customHeight="1">
      <c r="B21" s="35"/>
      <c r="C21" s="36"/>
      <c r="D21" s="36"/>
      <c r="E21" s="29" t="str">
        <f>IF('Rekapitulace stavby'!E17="","",'Rekapitulace stavby'!E17)</f>
        <v xml:space="preserve"> </v>
      </c>
      <c r="F21" s="36"/>
      <c r="G21" s="36"/>
      <c r="H21" s="36"/>
      <c r="I21" s="97" t="s">
        <v>30</v>
      </c>
      <c r="J21" s="29" t="str">
        <f>IF('Rekapitulace stavby'!AN17="","",'Rekapitulace stavby'!AN17)</f>
        <v/>
      </c>
      <c r="K21" s="39"/>
    </row>
    <row r="22" spans="2:11" s="1" customFormat="1" ht="6.95" customHeight="1">
      <c r="B22" s="35"/>
      <c r="C22" s="36"/>
      <c r="D22" s="36"/>
      <c r="E22" s="36"/>
      <c r="F22" s="36"/>
      <c r="G22" s="36"/>
      <c r="H22" s="36"/>
      <c r="I22" s="96"/>
      <c r="J22" s="36"/>
      <c r="K22" s="39"/>
    </row>
    <row r="23" spans="2:11" s="1" customFormat="1" ht="14.45" customHeight="1">
      <c r="B23" s="35"/>
      <c r="C23" s="36"/>
      <c r="D23" s="31" t="s">
        <v>35</v>
      </c>
      <c r="E23" s="36"/>
      <c r="F23" s="36"/>
      <c r="G23" s="36"/>
      <c r="H23" s="36"/>
      <c r="I23" s="96"/>
      <c r="J23" s="36"/>
      <c r="K23" s="39"/>
    </row>
    <row r="24" spans="2:11" s="6" customFormat="1" ht="20.45" customHeight="1">
      <c r="B24" s="99"/>
      <c r="C24" s="100"/>
      <c r="D24" s="100"/>
      <c r="E24" s="366" t="s">
        <v>3</v>
      </c>
      <c r="F24" s="373"/>
      <c r="G24" s="373"/>
      <c r="H24" s="373"/>
      <c r="I24" s="101"/>
      <c r="J24" s="100"/>
      <c r="K24" s="102"/>
    </row>
    <row r="25" spans="2:11" s="1" customFormat="1" ht="6.95" customHeight="1">
      <c r="B25" s="35"/>
      <c r="C25" s="36"/>
      <c r="D25" s="36"/>
      <c r="E25" s="36"/>
      <c r="F25" s="36"/>
      <c r="G25" s="36"/>
      <c r="H25" s="36"/>
      <c r="I25" s="96"/>
      <c r="J25" s="36"/>
      <c r="K25" s="39"/>
    </row>
    <row r="26" spans="2:11" s="1" customFormat="1" ht="6.95" customHeight="1">
      <c r="B26" s="35"/>
      <c r="C26" s="36"/>
      <c r="D26" s="62"/>
      <c r="E26" s="62"/>
      <c r="F26" s="62"/>
      <c r="G26" s="62"/>
      <c r="H26" s="62"/>
      <c r="I26" s="103"/>
      <c r="J26" s="62"/>
      <c r="K26" s="104"/>
    </row>
    <row r="27" spans="2:11" s="1" customFormat="1" ht="25.35" customHeight="1">
      <c r="B27" s="35"/>
      <c r="C27" s="36"/>
      <c r="D27" s="105" t="s">
        <v>36</v>
      </c>
      <c r="E27" s="36"/>
      <c r="F27" s="36"/>
      <c r="G27" s="36"/>
      <c r="H27" s="36"/>
      <c r="I27" s="96"/>
      <c r="J27" s="106">
        <f>ROUND(J82,2)</f>
        <v>0</v>
      </c>
      <c r="K27" s="39"/>
    </row>
    <row r="28" spans="2:11" s="1" customFormat="1" ht="6.95" customHeight="1">
      <c r="B28" s="35"/>
      <c r="C28" s="36"/>
      <c r="D28" s="62"/>
      <c r="E28" s="62"/>
      <c r="F28" s="62"/>
      <c r="G28" s="62"/>
      <c r="H28" s="62"/>
      <c r="I28" s="103"/>
      <c r="J28" s="62"/>
      <c r="K28" s="104"/>
    </row>
    <row r="29" spans="2:11" s="1" customFormat="1" ht="14.45" customHeight="1">
      <c r="B29" s="35"/>
      <c r="C29" s="36"/>
      <c r="D29" s="36"/>
      <c r="E29" s="36"/>
      <c r="F29" s="40" t="s">
        <v>38</v>
      </c>
      <c r="G29" s="36"/>
      <c r="H29" s="36"/>
      <c r="I29" s="107" t="s">
        <v>37</v>
      </c>
      <c r="J29" s="40" t="s">
        <v>39</v>
      </c>
      <c r="K29" s="39"/>
    </row>
    <row r="30" spans="2:11" s="1" customFormat="1" ht="14.45" customHeight="1">
      <c r="B30" s="35"/>
      <c r="C30" s="36"/>
      <c r="D30" s="43" t="s">
        <v>40</v>
      </c>
      <c r="E30" s="43" t="s">
        <v>41</v>
      </c>
      <c r="F30" s="108">
        <f>ROUND(SUM(BE82:BE111), 2)</f>
        <v>0</v>
      </c>
      <c r="G30" s="36"/>
      <c r="H30" s="36"/>
      <c r="I30" s="109">
        <v>0.21</v>
      </c>
      <c r="J30" s="108">
        <f>ROUND(ROUND((SUM(BE82:BE111)), 2)*I30, 2)</f>
        <v>0</v>
      </c>
      <c r="K30" s="39"/>
    </row>
    <row r="31" spans="2:11" s="1" customFormat="1" ht="14.45" customHeight="1">
      <c r="B31" s="35"/>
      <c r="C31" s="36"/>
      <c r="D31" s="36"/>
      <c r="E31" s="43" t="s">
        <v>42</v>
      </c>
      <c r="F31" s="108">
        <f>ROUND(SUM(BF82:BF111), 2)</f>
        <v>0</v>
      </c>
      <c r="G31" s="36"/>
      <c r="H31" s="36"/>
      <c r="I31" s="109">
        <v>0.15</v>
      </c>
      <c r="J31" s="108">
        <f>ROUND(ROUND((SUM(BF82:BF111)), 2)*I31, 2)</f>
        <v>0</v>
      </c>
      <c r="K31" s="39"/>
    </row>
    <row r="32" spans="2:11" s="1" customFormat="1" ht="14.45" hidden="1" customHeight="1">
      <c r="B32" s="35"/>
      <c r="C32" s="36"/>
      <c r="D32" s="36"/>
      <c r="E32" s="43" t="s">
        <v>43</v>
      </c>
      <c r="F32" s="108">
        <f>ROUND(SUM(BG82:BG111), 2)</f>
        <v>0</v>
      </c>
      <c r="G32" s="36"/>
      <c r="H32" s="36"/>
      <c r="I32" s="109">
        <v>0.21</v>
      </c>
      <c r="J32" s="108">
        <v>0</v>
      </c>
      <c r="K32" s="39"/>
    </row>
    <row r="33" spans="2:11" s="1" customFormat="1" ht="14.45" hidden="1" customHeight="1">
      <c r="B33" s="35"/>
      <c r="C33" s="36"/>
      <c r="D33" s="36"/>
      <c r="E33" s="43" t="s">
        <v>44</v>
      </c>
      <c r="F33" s="108">
        <f>ROUND(SUM(BH82:BH111), 2)</f>
        <v>0</v>
      </c>
      <c r="G33" s="36"/>
      <c r="H33" s="36"/>
      <c r="I33" s="109">
        <v>0.15</v>
      </c>
      <c r="J33" s="108">
        <v>0</v>
      </c>
      <c r="K33" s="39"/>
    </row>
    <row r="34" spans="2:11" s="1" customFormat="1" ht="14.45" hidden="1" customHeight="1">
      <c r="B34" s="35"/>
      <c r="C34" s="36"/>
      <c r="D34" s="36"/>
      <c r="E34" s="43" t="s">
        <v>45</v>
      </c>
      <c r="F34" s="108">
        <f>ROUND(SUM(BI82:BI111), 2)</f>
        <v>0</v>
      </c>
      <c r="G34" s="36"/>
      <c r="H34" s="36"/>
      <c r="I34" s="109">
        <v>0</v>
      </c>
      <c r="J34" s="108">
        <v>0</v>
      </c>
      <c r="K34" s="39"/>
    </row>
    <row r="35" spans="2:11" s="1" customFormat="1" ht="6.95" customHeight="1">
      <c r="B35" s="35"/>
      <c r="C35" s="36"/>
      <c r="D35" s="36"/>
      <c r="E35" s="36"/>
      <c r="F35" s="36"/>
      <c r="G35" s="36"/>
      <c r="H35" s="36"/>
      <c r="I35" s="96"/>
      <c r="J35" s="36"/>
      <c r="K35" s="39"/>
    </row>
    <row r="36" spans="2:11" s="1" customFormat="1" ht="25.35" customHeight="1">
      <c r="B36" s="35"/>
      <c r="C36" s="110"/>
      <c r="D36" s="111" t="s">
        <v>46</v>
      </c>
      <c r="E36" s="66"/>
      <c r="F36" s="66"/>
      <c r="G36" s="112" t="s">
        <v>47</v>
      </c>
      <c r="H36" s="113" t="s">
        <v>48</v>
      </c>
      <c r="I36" s="114"/>
      <c r="J36" s="115">
        <f>SUM(J27:J34)</f>
        <v>0</v>
      </c>
      <c r="K36" s="116"/>
    </row>
    <row r="37" spans="2:11" s="1" customFormat="1" ht="14.45" customHeight="1">
      <c r="B37" s="50"/>
      <c r="C37" s="51"/>
      <c r="D37" s="51"/>
      <c r="E37" s="51"/>
      <c r="F37" s="51"/>
      <c r="G37" s="51"/>
      <c r="H37" s="51"/>
      <c r="I37" s="117"/>
      <c r="J37" s="51"/>
      <c r="K37" s="52"/>
    </row>
    <row r="41" spans="2:11" s="1" customFormat="1" ht="6.95" customHeight="1">
      <c r="B41" s="53"/>
      <c r="C41" s="54"/>
      <c r="D41" s="54"/>
      <c r="E41" s="54"/>
      <c r="F41" s="54"/>
      <c r="G41" s="54"/>
      <c r="H41" s="54"/>
      <c r="I41" s="118"/>
      <c r="J41" s="54"/>
      <c r="K41" s="119"/>
    </row>
    <row r="42" spans="2:11" s="1" customFormat="1" ht="36.950000000000003" customHeight="1">
      <c r="B42" s="35"/>
      <c r="C42" s="24" t="s">
        <v>86</v>
      </c>
      <c r="D42" s="36"/>
      <c r="E42" s="36"/>
      <c r="F42" s="36"/>
      <c r="G42" s="36"/>
      <c r="H42" s="36"/>
      <c r="I42" s="96"/>
      <c r="J42" s="36"/>
      <c r="K42" s="39"/>
    </row>
    <row r="43" spans="2:11" s="1" customFormat="1" ht="6.95" customHeight="1">
      <c r="B43" s="35"/>
      <c r="C43" s="36"/>
      <c r="D43" s="36"/>
      <c r="E43" s="36"/>
      <c r="F43" s="36"/>
      <c r="G43" s="36"/>
      <c r="H43" s="36"/>
      <c r="I43" s="96"/>
      <c r="J43" s="36"/>
      <c r="K43" s="39"/>
    </row>
    <row r="44" spans="2:11" s="1" customFormat="1" ht="14.45" customHeight="1">
      <c r="B44" s="35"/>
      <c r="C44" s="31" t="s">
        <v>17</v>
      </c>
      <c r="D44" s="36"/>
      <c r="E44" s="36"/>
      <c r="F44" s="36"/>
      <c r="G44" s="36"/>
      <c r="H44" s="36"/>
      <c r="I44" s="96"/>
      <c r="J44" s="36"/>
      <c r="K44" s="39"/>
    </row>
    <row r="45" spans="2:11" s="1" customFormat="1" ht="20.45" customHeight="1">
      <c r="B45" s="35"/>
      <c r="C45" s="36"/>
      <c r="D45" s="36"/>
      <c r="E45" s="371" t="str">
        <f>E7</f>
        <v>Novostavba garáží , Vestec č.parc. 8/2</v>
      </c>
      <c r="F45" s="356"/>
      <c r="G45" s="356"/>
      <c r="H45" s="356"/>
      <c r="I45" s="96"/>
      <c r="J45" s="36"/>
      <c r="K45" s="39"/>
    </row>
    <row r="46" spans="2:11" s="1" customFormat="1" ht="14.45" customHeight="1">
      <c r="B46" s="35"/>
      <c r="C46" s="31" t="s">
        <v>84</v>
      </c>
      <c r="D46" s="36"/>
      <c r="E46" s="36"/>
      <c r="F46" s="36"/>
      <c r="G46" s="36"/>
      <c r="H46" s="36"/>
      <c r="I46" s="96"/>
      <c r="J46" s="36"/>
      <c r="K46" s="39"/>
    </row>
    <row r="47" spans="2:11" s="1" customFormat="1" ht="22.15" customHeight="1">
      <c r="B47" s="35"/>
      <c r="C47" s="36"/>
      <c r="D47" s="36"/>
      <c r="E47" s="372" t="str">
        <f>E9</f>
        <v>0160810-2 - Zpevněné plochy</v>
      </c>
      <c r="F47" s="356"/>
      <c r="G47" s="356"/>
      <c r="H47" s="356"/>
      <c r="I47" s="96"/>
      <c r="J47" s="36"/>
      <c r="K47" s="39"/>
    </row>
    <row r="48" spans="2:11" s="1" customFormat="1" ht="6.95" customHeight="1">
      <c r="B48" s="35"/>
      <c r="C48" s="36"/>
      <c r="D48" s="36"/>
      <c r="E48" s="36"/>
      <c r="F48" s="36"/>
      <c r="G48" s="36"/>
      <c r="H48" s="36"/>
      <c r="I48" s="96"/>
      <c r="J48" s="36"/>
      <c r="K48" s="39"/>
    </row>
    <row r="49" spans="2:47" s="1" customFormat="1" ht="18" customHeight="1">
      <c r="B49" s="35"/>
      <c r="C49" s="31" t="s">
        <v>23</v>
      </c>
      <c r="D49" s="36"/>
      <c r="E49" s="36"/>
      <c r="F49" s="29" t="str">
        <f>F12</f>
        <v xml:space="preserve"> </v>
      </c>
      <c r="G49" s="36"/>
      <c r="H49" s="36"/>
      <c r="I49" s="97" t="s">
        <v>25</v>
      </c>
      <c r="J49" s="98">
        <f>IF(J12="","",J12)</f>
        <v>0</v>
      </c>
      <c r="K49" s="39"/>
    </row>
    <row r="50" spans="2:47" s="1" customFormat="1" ht="6.95" customHeight="1">
      <c r="B50" s="35"/>
      <c r="C50" s="36"/>
      <c r="D50" s="36"/>
      <c r="E50" s="36"/>
      <c r="F50" s="36"/>
      <c r="G50" s="36"/>
      <c r="H50" s="36"/>
      <c r="I50" s="96"/>
      <c r="J50" s="36"/>
      <c r="K50" s="39"/>
    </row>
    <row r="51" spans="2:47" s="1" customFormat="1" ht="15">
      <c r="B51" s="35"/>
      <c r="C51" s="31" t="s">
        <v>28</v>
      </c>
      <c r="D51" s="36"/>
      <c r="E51" s="36"/>
      <c r="F51" s="29" t="str">
        <f>E15</f>
        <v xml:space="preserve"> </v>
      </c>
      <c r="G51" s="36"/>
      <c r="H51" s="36"/>
      <c r="I51" s="97" t="s">
        <v>33</v>
      </c>
      <c r="J51" s="29" t="str">
        <f>E21</f>
        <v xml:space="preserve"> </v>
      </c>
      <c r="K51" s="39"/>
    </row>
    <row r="52" spans="2:47" s="1" customFormat="1" ht="14.45" customHeight="1">
      <c r="B52" s="35"/>
      <c r="C52" s="31" t="s">
        <v>31</v>
      </c>
      <c r="D52" s="36"/>
      <c r="E52" s="36"/>
      <c r="F52" s="29" t="str">
        <f>IF(E18="","",E18)</f>
        <v/>
      </c>
      <c r="G52" s="36"/>
      <c r="H52" s="36"/>
      <c r="I52" s="96"/>
      <c r="J52" s="36"/>
      <c r="K52" s="39"/>
    </row>
    <row r="53" spans="2:47" s="1" customFormat="1" ht="10.35" customHeight="1">
      <c r="B53" s="35"/>
      <c r="C53" s="36"/>
      <c r="D53" s="36"/>
      <c r="E53" s="36"/>
      <c r="F53" s="36"/>
      <c r="G53" s="36"/>
      <c r="H53" s="36"/>
      <c r="I53" s="96"/>
      <c r="J53" s="36"/>
      <c r="K53" s="39"/>
    </row>
    <row r="54" spans="2:47" s="1" customFormat="1" ht="29.25" customHeight="1">
      <c r="B54" s="35"/>
      <c r="C54" s="120" t="s">
        <v>87</v>
      </c>
      <c r="D54" s="110"/>
      <c r="E54" s="110"/>
      <c r="F54" s="110"/>
      <c r="G54" s="110"/>
      <c r="H54" s="110"/>
      <c r="I54" s="121"/>
      <c r="J54" s="122" t="s">
        <v>88</v>
      </c>
      <c r="K54" s="123"/>
    </row>
    <row r="55" spans="2:47" s="1" customFormat="1" ht="10.35" customHeight="1">
      <c r="B55" s="35"/>
      <c r="C55" s="36"/>
      <c r="D55" s="36"/>
      <c r="E55" s="36"/>
      <c r="F55" s="36"/>
      <c r="G55" s="36"/>
      <c r="H55" s="36"/>
      <c r="I55" s="96"/>
      <c r="J55" s="36"/>
      <c r="K55" s="39"/>
    </row>
    <row r="56" spans="2:47" s="1" customFormat="1" ht="29.25" customHeight="1">
      <c r="B56" s="35"/>
      <c r="C56" s="124" t="s">
        <v>89</v>
      </c>
      <c r="D56" s="36"/>
      <c r="E56" s="36"/>
      <c r="F56" s="36"/>
      <c r="G56" s="36"/>
      <c r="H56" s="36"/>
      <c r="I56" s="96"/>
      <c r="J56" s="106">
        <f>J82</f>
        <v>0</v>
      </c>
      <c r="K56" s="39"/>
      <c r="AU56" s="18" t="s">
        <v>90</v>
      </c>
    </row>
    <row r="57" spans="2:47" s="7" customFormat="1" ht="24.95" customHeight="1">
      <c r="B57" s="125"/>
      <c r="C57" s="126"/>
      <c r="D57" s="127" t="s">
        <v>91</v>
      </c>
      <c r="E57" s="128"/>
      <c r="F57" s="128"/>
      <c r="G57" s="128"/>
      <c r="H57" s="128"/>
      <c r="I57" s="129"/>
      <c r="J57" s="130">
        <f>J83</f>
        <v>0</v>
      </c>
      <c r="K57" s="131"/>
    </row>
    <row r="58" spans="2:47" s="8" customFormat="1" ht="19.899999999999999" customHeight="1">
      <c r="B58" s="132"/>
      <c r="C58" s="133"/>
      <c r="D58" s="134" t="s">
        <v>92</v>
      </c>
      <c r="E58" s="135"/>
      <c r="F58" s="135"/>
      <c r="G58" s="135"/>
      <c r="H58" s="135"/>
      <c r="I58" s="136"/>
      <c r="J58" s="137">
        <f>J84</f>
        <v>0</v>
      </c>
      <c r="K58" s="138"/>
    </row>
    <row r="59" spans="2:47" s="8" customFormat="1" ht="19.899999999999999" customHeight="1">
      <c r="B59" s="132"/>
      <c r="C59" s="133"/>
      <c r="D59" s="134" t="s">
        <v>93</v>
      </c>
      <c r="E59" s="135"/>
      <c r="F59" s="135"/>
      <c r="G59" s="135"/>
      <c r="H59" s="135"/>
      <c r="I59" s="136"/>
      <c r="J59" s="137">
        <f>J93</f>
        <v>0</v>
      </c>
      <c r="K59" s="138"/>
    </row>
    <row r="60" spans="2:47" s="8" customFormat="1" ht="19.899999999999999" customHeight="1">
      <c r="B60" s="132"/>
      <c r="C60" s="133"/>
      <c r="D60" s="134" t="s">
        <v>1027</v>
      </c>
      <c r="E60" s="135"/>
      <c r="F60" s="135"/>
      <c r="G60" s="135"/>
      <c r="H60" s="135"/>
      <c r="I60" s="136"/>
      <c r="J60" s="137">
        <f>J96</f>
        <v>0</v>
      </c>
      <c r="K60" s="138"/>
    </row>
    <row r="61" spans="2:47" s="8" customFormat="1" ht="19.899999999999999" customHeight="1">
      <c r="B61" s="132"/>
      <c r="C61" s="133"/>
      <c r="D61" s="134" t="s">
        <v>97</v>
      </c>
      <c r="E61" s="135"/>
      <c r="F61" s="135"/>
      <c r="G61" s="135"/>
      <c r="H61" s="135"/>
      <c r="I61" s="136"/>
      <c r="J61" s="137">
        <f>J105</f>
        <v>0</v>
      </c>
      <c r="K61" s="138"/>
    </row>
    <row r="62" spans="2:47" s="8" customFormat="1" ht="19.899999999999999" customHeight="1">
      <c r="B62" s="132"/>
      <c r="C62" s="133"/>
      <c r="D62" s="134" t="s">
        <v>98</v>
      </c>
      <c r="E62" s="135"/>
      <c r="F62" s="135"/>
      <c r="G62" s="135"/>
      <c r="H62" s="135"/>
      <c r="I62" s="136"/>
      <c r="J62" s="137">
        <f>J110</f>
        <v>0</v>
      </c>
      <c r="K62" s="138"/>
    </row>
    <row r="63" spans="2:47" s="1" customFormat="1" ht="21.75" customHeight="1">
      <c r="B63" s="35"/>
      <c r="C63" s="36"/>
      <c r="D63" s="36"/>
      <c r="E63" s="36"/>
      <c r="F63" s="36"/>
      <c r="G63" s="36"/>
      <c r="H63" s="36"/>
      <c r="I63" s="96"/>
      <c r="J63" s="36"/>
      <c r="K63" s="39"/>
    </row>
    <row r="64" spans="2:47" s="1" customFormat="1" ht="6.95" customHeight="1">
      <c r="B64" s="50"/>
      <c r="C64" s="51"/>
      <c r="D64" s="51"/>
      <c r="E64" s="51"/>
      <c r="F64" s="51"/>
      <c r="G64" s="51"/>
      <c r="H64" s="51"/>
      <c r="I64" s="117"/>
      <c r="J64" s="51"/>
      <c r="K64" s="52"/>
    </row>
    <row r="68" spans="2:12" s="1" customFormat="1" ht="6.95" customHeight="1">
      <c r="B68" s="53"/>
      <c r="C68" s="54"/>
      <c r="D68" s="54"/>
      <c r="E68" s="54"/>
      <c r="F68" s="54"/>
      <c r="G68" s="54"/>
      <c r="H68" s="54"/>
      <c r="I68" s="118"/>
      <c r="J68" s="54"/>
      <c r="K68" s="54"/>
      <c r="L68" s="35"/>
    </row>
    <row r="69" spans="2:12" s="1" customFormat="1" ht="36.950000000000003" customHeight="1">
      <c r="B69" s="35"/>
      <c r="C69" s="55" t="s">
        <v>110</v>
      </c>
      <c r="L69" s="35"/>
    </row>
    <row r="70" spans="2:12" s="1" customFormat="1" ht="6.95" customHeight="1">
      <c r="B70" s="35"/>
      <c r="L70" s="35"/>
    </row>
    <row r="71" spans="2:12" s="1" customFormat="1" ht="14.45" customHeight="1">
      <c r="B71" s="35"/>
      <c r="C71" s="57" t="s">
        <v>17</v>
      </c>
      <c r="L71" s="35"/>
    </row>
    <row r="72" spans="2:12" s="1" customFormat="1" ht="20.45" customHeight="1">
      <c r="B72" s="35"/>
      <c r="E72" s="374" t="str">
        <f>E7</f>
        <v>Novostavba garáží , Vestec č.parc. 8/2</v>
      </c>
      <c r="F72" s="351"/>
      <c r="G72" s="351"/>
      <c r="H72" s="351"/>
      <c r="L72" s="35"/>
    </row>
    <row r="73" spans="2:12" s="1" customFormat="1" ht="14.45" customHeight="1">
      <c r="B73" s="35"/>
      <c r="C73" s="57" t="s">
        <v>84</v>
      </c>
      <c r="L73" s="35"/>
    </row>
    <row r="74" spans="2:12" s="1" customFormat="1" ht="22.15" customHeight="1">
      <c r="B74" s="35"/>
      <c r="E74" s="348" t="str">
        <f>E9</f>
        <v>0160810-2 - Zpevněné plochy</v>
      </c>
      <c r="F74" s="351"/>
      <c r="G74" s="351"/>
      <c r="H74" s="351"/>
      <c r="L74" s="35"/>
    </row>
    <row r="75" spans="2:12" s="1" customFormat="1" ht="6.95" customHeight="1">
      <c r="B75" s="35"/>
      <c r="L75" s="35"/>
    </row>
    <row r="76" spans="2:12" s="1" customFormat="1" ht="18" customHeight="1">
      <c r="B76" s="35"/>
      <c r="C76" s="57" t="s">
        <v>23</v>
      </c>
      <c r="F76" s="139" t="str">
        <f>F12</f>
        <v xml:space="preserve"> </v>
      </c>
      <c r="I76" s="140" t="s">
        <v>25</v>
      </c>
      <c r="J76" s="61">
        <f>IF(J12="","",J12)</f>
        <v>0</v>
      </c>
      <c r="L76" s="35"/>
    </row>
    <row r="77" spans="2:12" s="1" customFormat="1" ht="6.95" customHeight="1">
      <c r="B77" s="35"/>
      <c r="L77" s="35"/>
    </row>
    <row r="78" spans="2:12" s="1" customFormat="1" ht="15">
      <c r="B78" s="35"/>
      <c r="C78" s="57" t="s">
        <v>28</v>
      </c>
      <c r="F78" s="139" t="str">
        <f>E15</f>
        <v xml:space="preserve"> </v>
      </c>
      <c r="I78" s="140" t="s">
        <v>33</v>
      </c>
      <c r="J78" s="139" t="str">
        <f>E21</f>
        <v xml:space="preserve"> </v>
      </c>
      <c r="L78" s="35"/>
    </row>
    <row r="79" spans="2:12" s="1" customFormat="1" ht="14.45" customHeight="1">
      <c r="B79" s="35"/>
      <c r="C79" s="57" t="s">
        <v>31</v>
      </c>
      <c r="F79" s="139" t="str">
        <f>IF(E18="","",E18)</f>
        <v/>
      </c>
      <c r="L79" s="35"/>
    </row>
    <row r="80" spans="2:12" s="1" customFormat="1" ht="10.35" customHeight="1">
      <c r="B80" s="35"/>
      <c r="L80" s="35"/>
    </row>
    <row r="81" spans="2:65" s="9" customFormat="1" ht="29.25" customHeight="1">
      <c r="B81" s="141"/>
      <c r="C81" s="142" t="s">
        <v>111</v>
      </c>
      <c r="D81" s="143" t="s">
        <v>55</v>
      </c>
      <c r="E81" s="143" t="s">
        <v>51</v>
      </c>
      <c r="F81" s="143" t="s">
        <v>112</v>
      </c>
      <c r="G81" s="143" t="s">
        <v>113</v>
      </c>
      <c r="H81" s="143" t="s">
        <v>114</v>
      </c>
      <c r="I81" s="144" t="s">
        <v>115</v>
      </c>
      <c r="J81" s="143" t="s">
        <v>88</v>
      </c>
      <c r="K81" s="145" t="s">
        <v>116</v>
      </c>
      <c r="L81" s="141"/>
      <c r="M81" s="68" t="s">
        <v>117</v>
      </c>
      <c r="N81" s="69" t="s">
        <v>40</v>
      </c>
      <c r="O81" s="69" t="s">
        <v>118</v>
      </c>
      <c r="P81" s="69" t="s">
        <v>119</v>
      </c>
      <c r="Q81" s="69" t="s">
        <v>120</v>
      </c>
      <c r="R81" s="69" t="s">
        <v>121</v>
      </c>
      <c r="S81" s="69" t="s">
        <v>122</v>
      </c>
      <c r="T81" s="70" t="s">
        <v>123</v>
      </c>
    </row>
    <row r="82" spans="2:65" s="1" customFormat="1" ht="29.25" customHeight="1">
      <c r="B82" s="35"/>
      <c r="C82" s="72" t="s">
        <v>89</v>
      </c>
      <c r="J82" s="146">
        <f>BK82</f>
        <v>0</v>
      </c>
      <c r="L82" s="35"/>
      <c r="M82" s="71"/>
      <c r="N82" s="62"/>
      <c r="O82" s="62"/>
      <c r="P82" s="147">
        <f>P83</f>
        <v>0</v>
      </c>
      <c r="Q82" s="62"/>
      <c r="R82" s="147">
        <f>R83</f>
        <v>51.190191159999998</v>
      </c>
      <c r="S82" s="62"/>
      <c r="T82" s="148">
        <f>T83</f>
        <v>0</v>
      </c>
      <c r="AT82" s="18" t="s">
        <v>69</v>
      </c>
      <c r="AU82" s="18" t="s">
        <v>90</v>
      </c>
      <c r="BK82" s="149">
        <f>BK83</f>
        <v>0</v>
      </c>
    </row>
    <row r="83" spans="2:65" s="10" customFormat="1" ht="37.35" customHeight="1">
      <c r="B83" s="150"/>
      <c r="D83" s="151" t="s">
        <v>69</v>
      </c>
      <c r="E83" s="152" t="s">
        <v>124</v>
      </c>
      <c r="F83" s="152" t="s">
        <v>125</v>
      </c>
      <c r="I83" s="153"/>
      <c r="J83" s="154">
        <f>BK83</f>
        <v>0</v>
      </c>
      <c r="L83" s="150"/>
      <c r="M83" s="155"/>
      <c r="N83" s="156"/>
      <c r="O83" s="156"/>
      <c r="P83" s="157">
        <f>P84+P93+P96+P105+P110</f>
        <v>0</v>
      </c>
      <c r="Q83" s="156"/>
      <c r="R83" s="157">
        <f>R84+R93+R96+R105+R110</f>
        <v>51.190191159999998</v>
      </c>
      <c r="S83" s="156"/>
      <c r="T83" s="158">
        <f>T84+T93+T96+T105+T110</f>
        <v>0</v>
      </c>
      <c r="AR83" s="151" t="s">
        <v>22</v>
      </c>
      <c r="AT83" s="159" t="s">
        <v>69</v>
      </c>
      <c r="AU83" s="159" t="s">
        <v>70</v>
      </c>
      <c r="AY83" s="151" t="s">
        <v>126</v>
      </c>
      <c r="BK83" s="160">
        <f>BK84+BK93+BK96+BK105+BK110</f>
        <v>0</v>
      </c>
    </row>
    <row r="84" spans="2:65" s="10" customFormat="1" ht="19.899999999999999" customHeight="1">
      <c r="B84" s="150"/>
      <c r="D84" s="161" t="s">
        <v>69</v>
      </c>
      <c r="E84" s="162" t="s">
        <v>22</v>
      </c>
      <c r="F84" s="162" t="s">
        <v>127</v>
      </c>
      <c r="I84" s="153"/>
      <c r="J84" s="163">
        <f>BK84</f>
        <v>0</v>
      </c>
      <c r="L84" s="150"/>
      <c r="M84" s="155"/>
      <c r="N84" s="156"/>
      <c r="O84" s="156"/>
      <c r="P84" s="157">
        <f>SUM(P85:P92)</f>
        <v>0</v>
      </c>
      <c r="Q84" s="156"/>
      <c r="R84" s="157">
        <f>SUM(R85:R92)</f>
        <v>0</v>
      </c>
      <c r="S84" s="156"/>
      <c r="T84" s="158">
        <f>SUM(T85:T92)</f>
        <v>0</v>
      </c>
      <c r="AR84" s="151" t="s">
        <v>22</v>
      </c>
      <c r="AT84" s="159" t="s">
        <v>69</v>
      </c>
      <c r="AU84" s="159" t="s">
        <v>22</v>
      </c>
      <c r="AY84" s="151" t="s">
        <v>126</v>
      </c>
      <c r="BK84" s="160">
        <f>SUM(BK85:BK92)</f>
        <v>0</v>
      </c>
    </row>
    <row r="85" spans="2:65" s="1" customFormat="1" ht="20.45" customHeight="1">
      <c r="B85" s="164"/>
      <c r="C85" s="165" t="s">
        <v>22</v>
      </c>
      <c r="D85" s="165" t="s">
        <v>128</v>
      </c>
      <c r="E85" s="166" t="s">
        <v>129</v>
      </c>
      <c r="F85" s="167" t="s">
        <v>130</v>
      </c>
      <c r="G85" s="168" t="s">
        <v>1028</v>
      </c>
      <c r="H85" s="169">
        <v>49.744999999999997</v>
      </c>
      <c r="I85" s="170"/>
      <c r="J85" s="171">
        <f>ROUND(I85*H85,2)</f>
        <v>0</v>
      </c>
      <c r="K85" s="167" t="s">
        <v>132</v>
      </c>
      <c r="L85" s="35"/>
      <c r="M85" s="172" t="s">
        <v>3</v>
      </c>
      <c r="N85" s="173" t="s">
        <v>41</v>
      </c>
      <c r="O85" s="36"/>
      <c r="P85" s="174">
        <f>O85*H85</f>
        <v>0</v>
      </c>
      <c r="Q85" s="174">
        <v>0</v>
      </c>
      <c r="R85" s="174">
        <f>Q85*H85</f>
        <v>0</v>
      </c>
      <c r="S85" s="174">
        <v>0</v>
      </c>
      <c r="T85" s="175">
        <f>S85*H85</f>
        <v>0</v>
      </c>
      <c r="AR85" s="18" t="s">
        <v>133</v>
      </c>
      <c r="AT85" s="18" t="s">
        <v>128</v>
      </c>
      <c r="AU85" s="18" t="s">
        <v>78</v>
      </c>
      <c r="AY85" s="18" t="s">
        <v>126</v>
      </c>
      <c r="BE85" s="176">
        <f>IF(N85="základní",J85,0)</f>
        <v>0</v>
      </c>
      <c r="BF85" s="176">
        <f>IF(N85="snížená",J85,0)</f>
        <v>0</v>
      </c>
      <c r="BG85" s="176">
        <f>IF(N85="zákl. přenesená",J85,0)</f>
        <v>0</v>
      </c>
      <c r="BH85" s="176">
        <f>IF(N85="sníž. přenesená",J85,0)</f>
        <v>0</v>
      </c>
      <c r="BI85" s="176">
        <f>IF(N85="nulová",J85,0)</f>
        <v>0</v>
      </c>
      <c r="BJ85" s="18" t="s">
        <v>22</v>
      </c>
      <c r="BK85" s="176">
        <f>ROUND(I85*H85,2)</f>
        <v>0</v>
      </c>
      <c r="BL85" s="18" t="s">
        <v>133</v>
      </c>
      <c r="BM85" s="18" t="s">
        <v>1029</v>
      </c>
    </row>
    <row r="86" spans="2:65" s="12" customFormat="1" ht="20.45" customHeight="1">
      <c r="B86" s="188"/>
      <c r="D86" s="189" t="s">
        <v>136</v>
      </c>
      <c r="E86" s="190" t="s">
        <v>3</v>
      </c>
      <c r="F86" s="191" t="s">
        <v>1030</v>
      </c>
      <c r="H86" s="192">
        <v>49.744999999999997</v>
      </c>
      <c r="I86" s="193"/>
      <c r="L86" s="188"/>
      <c r="M86" s="194"/>
      <c r="N86" s="195"/>
      <c r="O86" s="195"/>
      <c r="P86" s="195"/>
      <c r="Q86" s="195"/>
      <c r="R86" s="195"/>
      <c r="S86" s="195"/>
      <c r="T86" s="196"/>
      <c r="AT86" s="197" t="s">
        <v>136</v>
      </c>
      <c r="AU86" s="197" t="s">
        <v>78</v>
      </c>
      <c r="AV86" s="12" t="s">
        <v>78</v>
      </c>
      <c r="AW86" s="12" t="s">
        <v>34</v>
      </c>
      <c r="AX86" s="12" t="s">
        <v>22</v>
      </c>
      <c r="AY86" s="197" t="s">
        <v>126</v>
      </c>
    </row>
    <row r="87" spans="2:65" s="1" customFormat="1" ht="20.45" customHeight="1">
      <c r="B87" s="164"/>
      <c r="C87" s="165" t="s">
        <v>144</v>
      </c>
      <c r="D87" s="165" t="s">
        <v>128</v>
      </c>
      <c r="E87" s="166" t="s">
        <v>1031</v>
      </c>
      <c r="F87" s="167" t="s">
        <v>1032</v>
      </c>
      <c r="G87" s="168" t="s">
        <v>131</v>
      </c>
      <c r="H87" s="169">
        <v>33.164000000000001</v>
      </c>
      <c r="I87" s="170"/>
      <c r="J87" s="171">
        <f>ROUND(I87*H87,2)</f>
        <v>0</v>
      </c>
      <c r="K87" s="167" t="s">
        <v>132</v>
      </c>
      <c r="L87" s="35"/>
      <c r="M87" s="172" t="s">
        <v>3</v>
      </c>
      <c r="N87" s="173" t="s">
        <v>41</v>
      </c>
      <c r="O87" s="36"/>
      <c r="P87" s="174">
        <f>O87*H87</f>
        <v>0</v>
      </c>
      <c r="Q87" s="174">
        <v>0</v>
      </c>
      <c r="R87" s="174">
        <f>Q87*H87</f>
        <v>0</v>
      </c>
      <c r="S87" s="174">
        <v>0</v>
      </c>
      <c r="T87" s="175">
        <f>S87*H87</f>
        <v>0</v>
      </c>
      <c r="AR87" s="18" t="s">
        <v>133</v>
      </c>
      <c r="AT87" s="18" t="s">
        <v>128</v>
      </c>
      <c r="AU87" s="18" t="s">
        <v>78</v>
      </c>
      <c r="AY87" s="18" t="s">
        <v>126</v>
      </c>
      <c r="BE87" s="176">
        <f>IF(N87="základní",J87,0)</f>
        <v>0</v>
      </c>
      <c r="BF87" s="176">
        <f>IF(N87="snížená",J87,0)</f>
        <v>0</v>
      </c>
      <c r="BG87" s="176">
        <f>IF(N87="zákl. přenesená",J87,0)</f>
        <v>0</v>
      </c>
      <c r="BH87" s="176">
        <f>IF(N87="sníž. přenesená",J87,0)</f>
        <v>0</v>
      </c>
      <c r="BI87" s="176">
        <f>IF(N87="nulová",J87,0)</f>
        <v>0</v>
      </c>
      <c r="BJ87" s="18" t="s">
        <v>22</v>
      </c>
      <c r="BK87" s="176">
        <f>ROUND(I87*H87,2)</f>
        <v>0</v>
      </c>
      <c r="BL87" s="18" t="s">
        <v>133</v>
      </c>
      <c r="BM87" s="18" t="s">
        <v>1033</v>
      </c>
    </row>
    <row r="88" spans="2:65" s="12" customFormat="1" ht="20.45" customHeight="1">
      <c r="B88" s="188"/>
      <c r="D88" s="189" t="s">
        <v>136</v>
      </c>
      <c r="E88" s="190" t="s">
        <v>3</v>
      </c>
      <c r="F88" s="191" t="s">
        <v>1034</v>
      </c>
      <c r="H88" s="192">
        <v>33.164000000000001</v>
      </c>
      <c r="I88" s="193"/>
      <c r="L88" s="188"/>
      <c r="M88" s="194"/>
      <c r="N88" s="195"/>
      <c r="O88" s="195"/>
      <c r="P88" s="195"/>
      <c r="Q88" s="195"/>
      <c r="R88" s="195"/>
      <c r="S88" s="195"/>
      <c r="T88" s="196"/>
      <c r="AT88" s="197" t="s">
        <v>136</v>
      </c>
      <c r="AU88" s="197" t="s">
        <v>78</v>
      </c>
      <c r="AV88" s="12" t="s">
        <v>78</v>
      </c>
      <c r="AW88" s="12" t="s">
        <v>34</v>
      </c>
      <c r="AX88" s="12" t="s">
        <v>22</v>
      </c>
      <c r="AY88" s="197" t="s">
        <v>126</v>
      </c>
    </row>
    <row r="89" spans="2:65" s="1" customFormat="1" ht="20.45" customHeight="1">
      <c r="B89" s="164"/>
      <c r="C89" s="165" t="s">
        <v>158</v>
      </c>
      <c r="D89" s="165" t="s">
        <v>128</v>
      </c>
      <c r="E89" s="166" t="s">
        <v>159</v>
      </c>
      <c r="F89" s="167" t="s">
        <v>160</v>
      </c>
      <c r="G89" s="168" t="s">
        <v>131</v>
      </c>
      <c r="H89" s="169">
        <v>33.164000000000001</v>
      </c>
      <c r="I89" s="170"/>
      <c r="J89" s="171">
        <f>ROUND(I89*H89,2)</f>
        <v>0</v>
      </c>
      <c r="K89" s="167" t="s">
        <v>132</v>
      </c>
      <c r="L89" s="35"/>
      <c r="M89" s="172" t="s">
        <v>3</v>
      </c>
      <c r="N89" s="173" t="s">
        <v>41</v>
      </c>
      <c r="O89" s="36"/>
      <c r="P89" s="174">
        <f>O89*H89</f>
        <v>0</v>
      </c>
      <c r="Q89" s="174">
        <v>0</v>
      </c>
      <c r="R89" s="174">
        <f>Q89*H89</f>
        <v>0</v>
      </c>
      <c r="S89" s="174">
        <v>0</v>
      </c>
      <c r="T89" s="175">
        <f>S89*H89</f>
        <v>0</v>
      </c>
      <c r="AR89" s="18" t="s">
        <v>133</v>
      </c>
      <c r="AT89" s="18" t="s">
        <v>128</v>
      </c>
      <c r="AU89" s="18" t="s">
        <v>78</v>
      </c>
      <c r="AY89" s="18" t="s">
        <v>126</v>
      </c>
      <c r="BE89" s="176">
        <f>IF(N89="základní",J89,0)</f>
        <v>0</v>
      </c>
      <c r="BF89" s="176">
        <f>IF(N89="snížená",J89,0)</f>
        <v>0</v>
      </c>
      <c r="BG89" s="176">
        <f>IF(N89="zákl. přenesená",J89,0)</f>
        <v>0</v>
      </c>
      <c r="BH89" s="176">
        <f>IF(N89="sníž. přenesená",J89,0)</f>
        <v>0</v>
      </c>
      <c r="BI89" s="176">
        <f>IF(N89="nulová",J89,0)</f>
        <v>0</v>
      </c>
      <c r="BJ89" s="18" t="s">
        <v>22</v>
      </c>
      <c r="BK89" s="176">
        <f>ROUND(I89*H89,2)</f>
        <v>0</v>
      </c>
      <c r="BL89" s="18" t="s">
        <v>133</v>
      </c>
      <c r="BM89" s="18" t="s">
        <v>1035</v>
      </c>
    </row>
    <row r="90" spans="2:65" s="12" customFormat="1" ht="20.45" customHeight="1">
      <c r="B90" s="188"/>
      <c r="D90" s="189" t="s">
        <v>136</v>
      </c>
      <c r="E90" s="190" t="s">
        <v>3</v>
      </c>
      <c r="F90" s="191" t="s">
        <v>1036</v>
      </c>
      <c r="H90" s="192">
        <v>33.164000000000001</v>
      </c>
      <c r="I90" s="193"/>
      <c r="L90" s="188"/>
      <c r="M90" s="194"/>
      <c r="N90" s="195"/>
      <c r="O90" s="195"/>
      <c r="P90" s="195"/>
      <c r="Q90" s="195"/>
      <c r="R90" s="195"/>
      <c r="S90" s="195"/>
      <c r="T90" s="196"/>
      <c r="AT90" s="197" t="s">
        <v>136</v>
      </c>
      <c r="AU90" s="197" t="s">
        <v>78</v>
      </c>
      <c r="AV90" s="12" t="s">
        <v>78</v>
      </c>
      <c r="AW90" s="12" t="s">
        <v>34</v>
      </c>
      <c r="AX90" s="12" t="s">
        <v>22</v>
      </c>
      <c r="AY90" s="197" t="s">
        <v>126</v>
      </c>
    </row>
    <row r="91" spans="2:65" s="1" customFormat="1" ht="20.45" customHeight="1">
      <c r="B91" s="164"/>
      <c r="C91" s="165" t="s">
        <v>133</v>
      </c>
      <c r="D91" s="165" t="s">
        <v>128</v>
      </c>
      <c r="E91" s="166" t="s">
        <v>170</v>
      </c>
      <c r="F91" s="167" t="s">
        <v>171</v>
      </c>
      <c r="G91" s="168" t="s">
        <v>131</v>
      </c>
      <c r="H91" s="169">
        <v>82.909000000000006</v>
      </c>
      <c r="I91" s="170"/>
      <c r="J91" s="171">
        <f>ROUND(I91*H91,2)</f>
        <v>0</v>
      </c>
      <c r="K91" s="167" t="s">
        <v>132</v>
      </c>
      <c r="L91" s="35"/>
      <c r="M91" s="172" t="s">
        <v>3</v>
      </c>
      <c r="N91" s="173" t="s">
        <v>41</v>
      </c>
      <c r="O91" s="36"/>
      <c r="P91" s="174">
        <f>O91*H91</f>
        <v>0</v>
      </c>
      <c r="Q91" s="174">
        <v>0</v>
      </c>
      <c r="R91" s="174">
        <f>Q91*H91</f>
        <v>0</v>
      </c>
      <c r="S91" s="174">
        <v>0</v>
      </c>
      <c r="T91" s="175">
        <f>S91*H91</f>
        <v>0</v>
      </c>
      <c r="AR91" s="18" t="s">
        <v>133</v>
      </c>
      <c r="AT91" s="18" t="s">
        <v>128</v>
      </c>
      <c r="AU91" s="18" t="s">
        <v>78</v>
      </c>
      <c r="AY91" s="18" t="s">
        <v>126</v>
      </c>
      <c r="BE91" s="176">
        <f>IF(N91="základní",J91,0)</f>
        <v>0</v>
      </c>
      <c r="BF91" s="176">
        <f>IF(N91="snížená",J91,0)</f>
        <v>0</v>
      </c>
      <c r="BG91" s="176">
        <f>IF(N91="zákl. přenesená",J91,0)</f>
        <v>0</v>
      </c>
      <c r="BH91" s="176">
        <f>IF(N91="sníž. přenesená",J91,0)</f>
        <v>0</v>
      </c>
      <c r="BI91" s="176">
        <f>IF(N91="nulová",J91,0)</f>
        <v>0</v>
      </c>
      <c r="BJ91" s="18" t="s">
        <v>22</v>
      </c>
      <c r="BK91" s="176">
        <f>ROUND(I91*H91,2)</f>
        <v>0</v>
      </c>
      <c r="BL91" s="18" t="s">
        <v>133</v>
      </c>
      <c r="BM91" s="18" t="s">
        <v>1037</v>
      </c>
    </row>
    <row r="92" spans="2:65" s="12" customFormat="1" ht="20.45" customHeight="1">
      <c r="B92" s="188"/>
      <c r="D92" s="177" t="s">
        <v>136</v>
      </c>
      <c r="E92" s="197" t="s">
        <v>3</v>
      </c>
      <c r="F92" s="198" t="s">
        <v>1038</v>
      </c>
      <c r="H92" s="199">
        <v>82.909000000000006</v>
      </c>
      <c r="I92" s="193"/>
      <c r="L92" s="188"/>
      <c r="M92" s="194"/>
      <c r="N92" s="195"/>
      <c r="O92" s="195"/>
      <c r="P92" s="195"/>
      <c r="Q92" s="195"/>
      <c r="R92" s="195"/>
      <c r="S92" s="195"/>
      <c r="T92" s="196"/>
      <c r="AT92" s="197" t="s">
        <v>136</v>
      </c>
      <c r="AU92" s="197" t="s">
        <v>78</v>
      </c>
      <c r="AV92" s="12" t="s">
        <v>78</v>
      </c>
      <c r="AW92" s="12" t="s">
        <v>34</v>
      </c>
      <c r="AX92" s="12" t="s">
        <v>22</v>
      </c>
      <c r="AY92" s="197" t="s">
        <v>126</v>
      </c>
    </row>
    <row r="93" spans="2:65" s="10" customFormat="1" ht="29.85" customHeight="1">
      <c r="B93" s="150"/>
      <c r="D93" s="161" t="s">
        <v>69</v>
      </c>
      <c r="E93" s="162" t="s">
        <v>78</v>
      </c>
      <c r="F93" s="162" t="s">
        <v>186</v>
      </c>
      <c r="I93" s="153"/>
      <c r="J93" s="163">
        <f>BK93</f>
        <v>0</v>
      </c>
      <c r="L93" s="150"/>
      <c r="M93" s="155"/>
      <c r="N93" s="156"/>
      <c r="O93" s="156"/>
      <c r="P93" s="157">
        <f>SUM(P94:P95)</f>
        <v>0</v>
      </c>
      <c r="Q93" s="156"/>
      <c r="R93" s="157">
        <f>SUM(R94:R95)</f>
        <v>0</v>
      </c>
      <c r="S93" s="156"/>
      <c r="T93" s="158">
        <f>SUM(T94:T95)</f>
        <v>0</v>
      </c>
      <c r="AR93" s="151" t="s">
        <v>22</v>
      </c>
      <c r="AT93" s="159" t="s">
        <v>69</v>
      </c>
      <c r="AU93" s="159" t="s">
        <v>22</v>
      </c>
      <c r="AY93" s="151" t="s">
        <v>126</v>
      </c>
      <c r="BK93" s="160">
        <f>SUM(BK94:BK95)</f>
        <v>0</v>
      </c>
    </row>
    <row r="94" spans="2:65" s="1" customFormat="1" ht="28.9" customHeight="1">
      <c r="B94" s="164"/>
      <c r="C94" s="165" t="s">
        <v>164</v>
      </c>
      <c r="D94" s="165" t="s">
        <v>128</v>
      </c>
      <c r="E94" s="166" t="s">
        <v>187</v>
      </c>
      <c r="F94" s="167" t="s">
        <v>188</v>
      </c>
      <c r="G94" s="168" t="s">
        <v>189</v>
      </c>
      <c r="H94" s="169">
        <v>165.81800000000001</v>
      </c>
      <c r="I94" s="170"/>
      <c r="J94" s="171">
        <f>ROUND(I94*H94,2)</f>
        <v>0</v>
      </c>
      <c r="K94" s="167" t="s">
        <v>132</v>
      </c>
      <c r="L94" s="35"/>
      <c r="M94" s="172" t="s">
        <v>3</v>
      </c>
      <c r="N94" s="173" t="s">
        <v>41</v>
      </c>
      <c r="O94" s="36"/>
      <c r="P94" s="174">
        <f>O94*H94</f>
        <v>0</v>
      </c>
      <c r="Q94" s="174">
        <v>0</v>
      </c>
      <c r="R94" s="174">
        <f>Q94*H94</f>
        <v>0</v>
      </c>
      <c r="S94" s="174">
        <v>0</v>
      </c>
      <c r="T94" s="175">
        <f>S94*H94</f>
        <v>0</v>
      </c>
      <c r="AR94" s="18" t="s">
        <v>133</v>
      </c>
      <c r="AT94" s="18" t="s">
        <v>128</v>
      </c>
      <c r="AU94" s="18" t="s">
        <v>78</v>
      </c>
      <c r="AY94" s="18" t="s">
        <v>126</v>
      </c>
      <c r="BE94" s="176">
        <f>IF(N94="základní",J94,0)</f>
        <v>0</v>
      </c>
      <c r="BF94" s="176">
        <f>IF(N94="snížená",J94,0)</f>
        <v>0</v>
      </c>
      <c r="BG94" s="176">
        <f>IF(N94="zákl. přenesená",J94,0)</f>
        <v>0</v>
      </c>
      <c r="BH94" s="176">
        <f>IF(N94="sníž. přenesená",J94,0)</f>
        <v>0</v>
      </c>
      <c r="BI94" s="176">
        <f>IF(N94="nulová",J94,0)</f>
        <v>0</v>
      </c>
      <c r="BJ94" s="18" t="s">
        <v>22</v>
      </c>
      <c r="BK94" s="176">
        <f>ROUND(I94*H94,2)</f>
        <v>0</v>
      </c>
      <c r="BL94" s="18" t="s">
        <v>133</v>
      </c>
      <c r="BM94" s="18" t="s">
        <v>1039</v>
      </c>
    </row>
    <row r="95" spans="2:65" s="12" customFormat="1" ht="20.45" customHeight="1">
      <c r="B95" s="188"/>
      <c r="D95" s="177" t="s">
        <v>136</v>
      </c>
      <c r="E95" s="197" t="s">
        <v>3</v>
      </c>
      <c r="F95" s="198" t="s">
        <v>1040</v>
      </c>
      <c r="H95" s="199">
        <v>165.81800000000001</v>
      </c>
      <c r="I95" s="193"/>
      <c r="L95" s="188"/>
      <c r="M95" s="194"/>
      <c r="N95" s="195"/>
      <c r="O95" s="195"/>
      <c r="P95" s="195"/>
      <c r="Q95" s="195"/>
      <c r="R95" s="195"/>
      <c r="S95" s="195"/>
      <c r="T95" s="196"/>
      <c r="AT95" s="197" t="s">
        <v>136</v>
      </c>
      <c r="AU95" s="197" t="s">
        <v>78</v>
      </c>
      <c r="AV95" s="12" t="s">
        <v>78</v>
      </c>
      <c r="AW95" s="12" t="s">
        <v>34</v>
      </c>
      <c r="AX95" s="12" t="s">
        <v>22</v>
      </c>
      <c r="AY95" s="197" t="s">
        <v>126</v>
      </c>
    </row>
    <row r="96" spans="2:65" s="10" customFormat="1" ht="29.85" customHeight="1">
      <c r="B96" s="150"/>
      <c r="D96" s="161" t="s">
        <v>69</v>
      </c>
      <c r="E96" s="162" t="s">
        <v>158</v>
      </c>
      <c r="F96" s="162" t="s">
        <v>1041</v>
      </c>
      <c r="I96" s="153"/>
      <c r="J96" s="163">
        <f>BK96</f>
        <v>0</v>
      </c>
      <c r="L96" s="150"/>
      <c r="M96" s="155"/>
      <c r="N96" s="156"/>
      <c r="O96" s="156"/>
      <c r="P96" s="157">
        <f>SUM(P97:P104)</f>
        <v>0</v>
      </c>
      <c r="Q96" s="156"/>
      <c r="R96" s="157">
        <f>SUM(R97:R104)</f>
        <v>42.638413159999999</v>
      </c>
      <c r="S96" s="156"/>
      <c r="T96" s="158">
        <f>SUM(T97:T104)</f>
        <v>0</v>
      </c>
      <c r="AR96" s="151" t="s">
        <v>22</v>
      </c>
      <c r="AT96" s="159" t="s">
        <v>69</v>
      </c>
      <c r="AU96" s="159" t="s">
        <v>22</v>
      </c>
      <c r="AY96" s="151" t="s">
        <v>126</v>
      </c>
      <c r="BK96" s="160">
        <f>SUM(BK97:BK104)</f>
        <v>0</v>
      </c>
    </row>
    <row r="97" spans="2:65" s="1" customFormat="1" ht="20.45" customHeight="1">
      <c r="B97" s="164"/>
      <c r="C97" s="165" t="s">
        <v>169</v>
      </c>
      <c r="D97" s="165" t="s">
        <v>128</v>
      </c>
      <c r="E97" s="166" t="s">
        <v>1042</v>
      </c>
      <c r="F97" s="167" t="s">
        <v>1043</v>
      </c>
      <c r="G97" s="168" t="s">
        <v>189</v>
      </c>
      <c r="H97" s="169">
        <v>165.81800000000001</v>
      </c>
      <c r="I97" s="170"/>
      <c r="J97" s="171">
        <f>ROUND(I97*H97,2)</f>
        <v>0</v>
      </c>
      <c r="K97" s="167" t="s">
        <v>132</v>
      </c>
      <c r="L97" s="35"/>
      <c r="M97" s="172" t="s">
        <v>3</v>
      </c>
      <c r="N97" s="173" t="s">
        <v>41</v>
      </c>
      <c r="O97" s="36"/>
      <c r="P97" s="174">
        <f>O97*H97</f>
        <v>0</v>
      </c>
      <c r="Q97" s="174">
        <v>0</v>
      </c>
      <c r="R97" s="174">
        <f>Q97*H97</f>
        <v>0</v>
      </c>
      <c r="S97" s="174">
        <v>0</v>
      </c>
      <c r="T97" s="175">
        <f>S97*H97</f>
        <v>0</v>
      </c>
      <c r="AR97" s="18" t="s">
        <v>133</v>
      </c>
      <c r="AT97" s="18" t="s">
        <v>128</v>
      </c>
      <c r="AU97" s="18" t="s">
        <v>78</v>
      </c>
      <c r="AY97" s="18" t="s">
        <v>126</v>
      </c>
      <c r="BE97" s="176">
        <f>IF(N97="základní",J97,0)</f>
        <v>0</v>
      </c>
      <c r="BF97" s="176">
        <f>IF(N97="snížená",J97,0)</f>
        <v>0</v>
      </c>
      <c r="BG97" s="176">
        <f>IF(N97="zákl. přenesená",J97,0)</f>
        <v>0</v>
      </c>
      <c r="BH97" s="176">
        <f>IF(N97="sníž. přenesená",J97,0)</f>
        <v>0</v>
      </c>
      <c r="BI97" s="176">
        <f>IF(N97="nulová",J97,0)</f>
        <v>0</v>
      </c>
      <c r="BJ97" s="18" t="s">
        <v>22</v>
      </c>
      <c r="BK97" s="176">
        <f>ROUND(I97*H97,2)</f>
        <v>0</v>
      </c>
      <c r="BL97" s="18" t="s">
        <v>133</v>
      </c>
      <c r="BM97" s="18" t="s">
        <v>1044</v>
      </c>
    </row>
    <row r="98" spans="2:65" s="1" customFormat="1" ht="20.45" customHeight="1">
      <c r="B98" s="164"/>
      <c r="C98" s="165" t="s">
        <v>213</v>
      </c>
      <c r="D98" s="165" t="s">
        <v>128</v>
      </c>
      <c r="E98" s="166" t="s">
        <v>1045</v>
      </c>
      <c r="F98" s="167" t="s">
        <v>1046</v>
      </c>
      <c r="G98" s="168" t="s">
        <v>189</v>
      </c>
      <c r="H98" s="169">
        <v>165.81800000000001</v>
      </c>
      <c r="I98" s="170"/>
      <c r="J98" s="171">
        <f>ROUND(I98*H98,2)</f>
        <v>0</v>
      </c>
      <c r="K98" s="167" t="s">
        <v>3</v>
      </c>
      <c r="L98" s="35"/>
      <c r="M98" s="172" t="s">
        <v>3</v>
      </c>
      <c r="N98" s="173" t="s">
        <v>41</v>
      </c>
      <c r="O98" s="36"/>
      <c r="P98" s="174">
        <f>O98*H98</f>
        <v>0</v>
      </c>
      <c r="Q98" s="174">
        <v>0</v>
      </c>
      <c r="R98" s="174">
        <f>Q98*H98</f>
        <v>0</v>
      </c>
      <c r="S98" s="174">
        <v>0</v>
      </c>
      <c r="T98" s="175">
        <f>S98*H98</f>
        <v>0</v>
      </c>
      <c r="AR98" s="18" t="s">
        <v>133</v>
      </c>
      <c r="AT98" s="18" t="s">
        <v>128</v>
      </c>
      <c r="AU98" s="18" t="s">
        <v>78</v>
      </c>
      <c r="AY98" s="18" t="s">
        <v>126</v>
      </c>
      <c r="BE98" s="176">
        <f>IF(N98="základní",J98,0)</f>
        <v>0</v>
      </c>
      <c r="BF98" s="176">
        <f>IF(N98="snížená",J98,0)</f>
        <v>0</v>
      </c>
      <c r="BG98" s="176">
        <f>IF(N98="zákl. přenesená",J98,0)</f>
        <v>0</v>
      </c>
      <c r="BH98" s="176">
        <f>IF(N98="sníž. přenesená",J98,0)</f>
        <v>0</v>
      </c>
      <c r="BI98" s="176">
        <f>IF(N98="nulová",J98,0)</f>
        <v>0</v>
      </c>
      <c r="BJ98" s="18" t="s">
        <v>22</v>
      </c>
      <c r="BK98" s="176">
        <f>ROUND(I98*H98,2)</f>
        <v>0</v>
      </c>
      <c r="BL98" s="18" t="s">
        <v>133</v>
      </c>
      <c r="BM98" s="18" t="s">
        <v>1047</v>
      </c>
    </row>
    <row r="99" spans="2:65" s="1" customFormat="1" ht="20.45" customHeight="1">
      <c r="B99" s="164"/>
      <c r="C99" s="165" t="s">
        <v>9</v>
      </c>
      <c r="D99" s="165" t="s">
        <v>128</v>
      </c>
      <c r="E99" s="166" t="s">
        <v>1048</v>
      </c>
      <c r="F99" s="167" t="s">
        <v>1049</v>
      </c>
      <c r="G99" s="168" t="s">
        <v>189</v>
      </c>
      <c r="H99" s="169">
        <v>165.81800000000001</v>
      </c>
      <c r="I99" s="170"/>
      <c r="J99" s="171">
        <f>ROUND(I99*H99,2)</f>
        <v>0</v>
      </c>
      <c r="K99" s="167" t="s">
        <v>3</v>
      </c>
      <c r="L99" s="35"/>
      <c r="M99" s="172" t="s">
        <v>3</v>
      </c>
      <c r="N99" s="173" t="s">
        <v>41</v>
      </c>
      <c r="O99" s="36"/>
      <c r="P99" s="174">
        <f>O99*H99</f>
        <v>0</v>
      </c>
      <c r="Q99" s="174">
        <v>0</v>
      </c>
      <c r="R99" s="174">
        <f>Q99*H99</f>
        <v>0</v>
      </c>
      <c r="S99" s="174">
        <v>0</v>
      </c>
      <c r="T99" s="175">
        <f>S99*H99</f>
        <v>0</v>
      </c>
      <c r="AR99" s="18" t="s">
        <v>133</v>
      </c>
      <c r="AT99" s="18" t="s">
        <v>128</v>
      </c>
      <c r="AU99" s="18" t="s">
        <v>78</v>
      </c>
      <c r="AY99" s="18" t="s">
        <v>126</v>
      </c>
      <c r="BE99" s="176">
        <f>IF(N99="základní",J99,0)</f>
        <v>0</v>
      </c>
      <c r="BF99" s="176">
        <f>IF(N99="snížená",J99,0)</f>
        <v>0</v>
      </c>
      <c r="BG99" s="176">
        <f>IF(N99="zákl. přenesená",J99,0)</f>
        <v>0</v>
      </c>
      <c r="BH99" s="176">
        <f>IF(N99="sníž. přenesená",J99,0)</f>
        <v>0</v>
      </c>
      <c r="BI99" s="176">
        <f>IF(N99="nulová",J99,0)</f>
        <v>0</v>
      </c>
      <c r="BJ99" s="18" t="s">
        <v>22</v>
      </c>
      <c r="BK99" s="176">
        <f>ROUND(I99*H99,2)</f>
        <v>0</v>
      </c>
      <c r="BL99" s="18" t="s">
        <v>133</v>
      </c>
      <c r="BM99" s="18" t="s">
        <v>1050</v>
      </c>
    </row>
    <row r="100" spans="2:65" s="12" customFormat="1" ht="20.45" customHeight="1">
      <c r="B100" s="188"/>
      <c r="D100" s="189" t="s">
        <v>136</v>
      </c>
      <c r="E100" s="190" t="s">
        <v>3</v>
      </c>
      <c r="F100" s="191" t="s">
        <v>1051</v>
      </c>
      <c r="H100" s="192">
        <v>165.81800000000001</v>
      </c>
      <c r="I100" s="193"/>
      <c r="L100" s="188"/>
      <c r="M100" s="194"/>
      <c r="N100" s="195"/>
      <c r="O100" s="195"/>
      <c r="P100" s="195"/>
      <c r="Q100" s="195"/>
      <c r="R100" s="195"/>
      <c r="S100" s="195"/>
      <c r="T100" s="196"/>
      <c r="AT100" s="197" t="s">
        <v>136</v>
      </c>
      <c r="AU100" s="197" t="s">
        <v>78</v>
      </c>
      <c r="AV100" s="12" t="s">
        <v>78</v>
      </c>
      <c r="AW100" s="12" t="s">
        <v>34</v>
      </c>
      <c r="AX100" s="12" t="s">
        <v>22</v>
      </c>
      <c r="AY100" s="197" t="s">
        <v>126</v>
      </c>
    </row>
    <row r="101" spans="2:65" s="1" customFormat="1" ht="20.45" customHeight="1">
      <c r="B101" s="164"/>
      <c r="C101" s="165" t="s">
        <v>174</v>
      </c>
      <c r="D101" s="165" t="s">
        <v>128</v>
      </c>
      <c r="E101" s="166" t="s">
        <v>1052</v>
      </c>
      <c r="F101" s="167" t="s">
        <v>1053</v>
      </c>
      <c r="G101" s="168" t="s">
        <v>189</v>
      </c>
      <c r="H101" s="169">
        <v>165.81800000000001</v>
      </c>
      <c r="I101" s="170"/>
      <c r="J101" s="171">
        <f>ROUND(I101*H101,2)</f>
        <v>0</v>
      </c>
      <c r="K101" s="167" t="s">
        <v>132</v>
      </c>
      <c r="L101" s="35"/>
      <c r="M101" s="172" t="s">
        <v>3</v>
      </c>
      <c r="N101" s="173" t="s">
        <v>41</v>
      </c>
      <c r="O101" s="36"/>
      <c r="P101" s="174">
        <f>O101*H101</f>
        <v>0</v>
      </c>
      <c r="Q101" s="174">
        <v>0</v>
      </c>
      <c r="R101" s="174">
        <f>Q101*H101</f>
        <v>0</v>
      </c>
      <c r="S101" s="174">
        <v>0</v>
      </c>
      <c r="T101" s="175">
        <f>S101*H101</f>
        <v>0</v>
      </c>
      <c r="AR101" s="18" t="s">
        <v>133</v>
      </c>
      <c r="AT101" s="18" t="s">
        <v>128</v>
      </c>
      <c r="AU101" s="18" t="s">
        <v>78</v>
      </c>
      <c r="AY101" s="18" t="s">
        <v>126</v>
      </c>
      <c r="BE101" s="176">
        <f>IF(N101="základní",J101,0)</f>
        <v>0</v>
      </c>
      <c r="BF101" s="176">
        <f>IF(N101="snížená",J101,0)</f>
        <v>0</v>
      </c>
      <c r="BG101" s="176">
        <f>IF(N101="zákl. přenesená",J101,0)</f>
        <v>0</v>
      </c>
      <c r="BH101" s="176">
        <f>IF(N101="sníž. přenesená",J101,0)</f>
        <v>0</v>
      </c>
      <c r="BI101" s="176">
        <f>IF(N101="nulová",J101,0)</f>
        <v>0</v>
      </c>
      <c r="BJ101" s="18" t="s">
        <v>22</v>
      </c>
      <c r="BK101" s="176">
        <f>ROUND(I101*H101,2)</f>
        <v>0</v>
      </c>
      <c r="BL101" s="18" t="s">
        <v>133</v>
      </c>
      <c r="BM101" s="18" t="s">
        <v>1054</v>
      </c>
    </row>
    <row r="102" spans="2:65" s="1" customFormat="1" ht="28.9" customHeight="1">
      <c r="B102" s="164"/>
      <c r="C102" s="165" t="s">
        <v>26</v>
      </c>
      <c r="D102" s="165" t="s">
        <v>128</v>
      </c>
      <c r="E102" s="166" t="s">
        <v>1055</v>
      </c>
      <c r="F102" s="167" t="s">
        <v>1056</v>
      </c>
      <c r="G102" s="168" t="s">
        <v>189</v>
      </c>
      <c r="H102" s="169">
        <v>165.81800000000001</v>
      </c>
      <c r="I102" s="170"/>
      <c r="J102" s="171">
        <f>ROUND(I102*H102,2)</f>
        <v>0</v>
      </c>
      <c r="K102" s="167" t="s">
        <v>132</v>
      </c>
      <c r="L102" s="35"/>
      <c r="M102" s="172" t="s">
        <v>3</v>
      </c>
      <c r="N102" s="173" t="s">
        <v>41</v>
      </c>
      <c r="O102" s="36"/>
      <c r="P102" s="174">
        <f>O102*H102</f>
        <v>0</v>
      </c>
      <c r="Q102" s="174">
        <v>0.10362</v>
      </c>
      <c r="R102" s="174">
        <f>Q102*H102</f>
        <v>17.182061160000003</v>
      </c>
      <c r="S102" s="174">
        <v>0</v>
      </c>
      <c r="T102" s="175">
        <f>S102*H102</f>
        <v>0</v>
      </c>
      <c r="AR102" s="18" t="s">
        <v>133</v>
      </c>
      <c r="AT102" s="18" t="s">
        <v>128</v>
      </c>
      <c r="AU102" s="18" t="s">
        <v>78</v>
      </c>
      <c r="AY102" s="18" t="s">
        <v>126</v>
      </c>
      <c r="BE102" s="176">
        <f>IF(N102="základní",J102,0)</f>
        <v>0</v>
      </c>
      <c r="BF102" s="176">
        <f>IF(N102="snížená",J102,0)</f>
        <v>0</v>
      </c>
      <c r="BG102" s="176">
        <f>IF(N102="zákl. přenesená",J102,0)</f>
        <v>0</v>
      </c>
      <c r="BH102" s="176">
        <f>IF(N102="sníž. přenesená",J102,0)</f>
        <v>0</v>
      </c>
      <c r="BI102" s="176">
        <f>IF(N102="nulová",J102,0)</f>
        <v>0</v>
      </c>
      <c r="BJ102" s="18" t="s">
        <v>22</v>
      </c>
      <c r="BK102" s="176">
        <f>ROUND(I102*H102,2)</f>
        <v>0</v>
      </c>
      <c r="BL102" s="18" t="s">
        <v>133</v>
      </c>
      <c r="BM102" s="18" t="s">
        <v>1057</v>
      </c>
    </row>
    <row r="103" spans="2:65" s="1" customFormat="1" ht="20.45" customHeight="1">
      <c r="B103" s="164"/>
      <c r="C103" s="213" t="s">
        <v>192</v>
      </c>
      <c r="D103" s="213" t="s">
        <v>293</v>
      </c>
      <c r="E103" s="214" t="s">
        <v>1058</v>
      </c>
      <c r="F103" s="215" t="s">
        <v>1059</v>
      </c>
      <c r="G103" s="216" t="s">
        <v>189</v>
      </c>
      <c r="H103" s="217">
        <v>167.476</v>
      </c>
      <c r="I103" s="218"/>
      <c r="J103" s="219">
        <f>ROUND(I103*H103,2)</f>
        <v>0</v>
      </c>
      <c r="K103" s="215" t="s">
        <v>132</v>
      </c>
      <c r="L103" s="220"/>
      <c r="M103" s="221" t="s">
        <v>3</v>
      </c>
      <c r="N103" s="222" t="s">
        <v>41</v>
      </c>
      <c r="O103" s="36"/>
      <c r="P103" s="174">
        <f>O103*H103</f>
        <v>0</v>
      </c>
      <c r="Q103" s="174">
        <v>0.152</v>
      </c>
      <c r="R103" s="174">
        <f>Q103*H103</f>
        <v>25.456351999999999</v>
      </c>
      <c r="S103" s="174">
        <v>0</v>
      </c>
      <c r="T103" s="175">
        <f>S103*H103</f>
        <v>0</v>
      </c>
      <c r="AR103" s="18" t="s">
        <v>174</v>
      </c>
      <c r="AT103" s="18" t="s">
        <v>293</v>
      </c>
      <c r="AU103" s="18" t="s">
        <v>78</v>
      </c>
      <c r="AY103" s="18" t="s">
        <v>126</v>
      </c>
      <c r="BE103" s="176">
        <f>IF(N103="základní",J103,0)</f>
        <v>0</v>
      </c>
      <c r="BF103" s="176">
        <f>IF(N103="snížená",J103,0)</f>
        <v>0</v>
      </c>
      <c r="BG103" s="176">
        <f>IF(N103="zákl. přenesená",J103,0)</f>
        <v>0</v>
      </c>
      <c r="BH103" s="176">
        <f>IF(N103="sníž. přenesená",J103,0)</f>
        <v>0</v>
      </c>
      <c r="BI103" s="176">
        <f>IF(N103="nulová",J103,0)</f>
        <v>0</v>
      </c>
      <c r="BJ103" s="18" t="s">
        <v>22</v>
      </c>
      <c r="BK103" s="176">
        <f>ROUND(I103*H103,2)</f>
        <v>0</v>
      </c>
      <c r="BL103" s="18" t="s">
        <v>133</v>
      </c>
      <c r="BM103" s="18" t="s">
        <v>1060</v>
      </c>
    </row>
    <row r="104" spans="2:65" s="12" customFormat="1" ht="20.45" customHeight="1">
      <c r="B104" s="188"/>
      <c r="D104" s="177" t="s">
        <v>136</v>
      </c>
      <c r="F104" s="198" t="s">
        <v>1061</v>
      </c>
      <c r="H104" s="199">
        <v>167.476</v>
      </c>
      <c r="I104" s="193"/>
      <c r="L104" s="188"/>
      <c r="M104" s="194"/>
      <c r="N104" s="195"/>
      <c r="O104" s="195"/>
      <c r="P104" s="195"/>
      <c r="Q104" s="195"/>
      <c r="R104" s="195"/>
      <c r="S104" s="195"/>
      <c r="T104" s="196"/>
      <c r="AT104" s="197" t="s">
        <v>136</v>
      </c>
      <c r="AU104" s="197" t="s">
        <v>78</v>
      </c>
      <c r="AV104" s="12" t="s">
        <v>78</v>
      </c>
      <c r="AW104" s="12" t="s">
        <v>4</v>
      </c>
      <c r="AX104" s="12" t="s">
        <v>22</v>
      </c>
      <c r="AY104" s="197" t="s">
        <v>126</v>
      </c>
    </row>
    <row r="105" spans="2:65" s="10" customFormat="1" ht="29.85" customHeight="1">
      <c r="B105" s="150"/>
      <c r="D105" s="161" t="s">
        <v>69</v>
      </c>
      <c r="E105" s="162" t="s">
        <v>180</v>
      </c>
      <c r="F105" s="162" t="s">
        <v>543</v>
      </c>
      <c r="I105" s="153"/>
      <c r="J105" s="163">
        <f>BK105</f>
        <v>0</v>
      </c>
      <c r="L105" s="150"/>
      <c r="M105" s="155"/>
      <c r="N105" s="156"/>
      <c r="O105" s="156"/>
      <c r="P105" s="157">
        <f>SUM(P106:P109)</f>
        <v>0</v>
      </c>
      <c r="Q105" s="156"/>
      <c r="R105" s="157">
        <f>SUM(R106:R109)</f>
        <v>8.5517779999999988</v>
      </c>
      <c r="S105" s="156"/>
      <c r="T105" s="158">
        <f>SUM(T106:T109)</f>
        <v>0</v>
      </c>
      <c r="AR105" s="151" t="s">
        <v>22</v>
      </c>
      <c r="AT105" s="159" t="s">
        <v>69</v>
      </c>
      <c r="AU105" s="159" t="s">
        <v>22</v>
      </c>
      <c r="AY105" s="151" t="s">
        <v>126</v>
      </c>
      <c r="BK105" s="160">
        <f>SUM(BK106:BK109)</f>
        <v>0</v>
      </c>
    </row>
    <row r="106" spans="2:65" s="1" customFormat="1" ht="28.9" customHeight="1">
      <c r="B106" s="164"/>
      <c r="C106" s="165" t="s">
        <v>197</v>
      </c>
      <c r="D106" s="165" t="s">
        <v>128</v>
      </c>
      <c r="E106" s="166" t="s">
        <v>1062</v>
      </c>
      <c r="F106" s="167" t="s">
        <v>1063</v>
      </c>
      <c r="G106" s="168" t="s">
        <v>262</v>
      </c>
      <c r="H106" s="169">
        <v>35.299999999999997</v>
      </c>
      <c r="I106" s="170"/>
      <c r="J106" s="171">
        <f>ROUND(I106*H106,2)</f>
        <v>0</v>
      </c>
      <c r="K106" s="167" t="s">
        <v>132</v>
      </c>
      <c r="L106" s="35"/>
      <c r="M106" s="172" t="s">
        <v>3</v>
      </c>
      <c r="N106" s="173" t="s">
        <v>41</v>
      </c>
      <c r="O106" s="36"/>
      <c r="P106" s="174">
        <f>O106*H106</f>
        <v>0</v>
      </c>
      <c r="Q106" s="174">
        <v>0.15540000000000001</v>
      </c>
      <c r="R106" s="174">
        <f>Q106*H106</f>
        <v>5.4856199999999999</v>
      </c>
      <c r="S106" s="174">
        <v>0</v>
      </c>
      <c r="T106" s="175">
        <f>S106*H106</f>
        <v>0</v>
      </c>
      <c r="AR106" s="18" t="s">
        <v>133</v>
      </c>
      <c r="AT106" s="18" t="s">
        <v>128</v>
      </c>
      <c r="AU106" s="18" t="s">
        <v>78</v>
      </c>
      <c r="AY106" s="18" t="s">
        <v>126</v>
      </c>
      <c r="BE106" s="176">
        <f>IF(N106="základní",J106,0)</f>
        <v>0</v>
      </c>
      <c r="BF106" s="176">
        <f>IF(N106="snížená",J106,0)</f>
        <v>0</v>
      </c>
      <c r="BG106" s="176">
        <f>IF(N106="zákl. přenesená",J106,0)</f>
        <v>0</v>
      </c>
      <c r="BH106" s="176">
        <f>IF(N106="sníž. přenesená",J106,0)</f>
        <v>0</v>
      </c>
      <c r="BI106" s="176">
        <f>IF(N106="nulová",J106,0)</f>
        <v>0</v>
      </c>
      <c r="BJ106" s="18" t="s">
        <v>22</v>
      </c>
      <c r="BK106" s="176">
        <f>ROUND(I106*H106,2)</f>
        <v>0</v>
      </c>
      <c r="BL106" s="18" t="s">
        <v>133</v>
      </c>
      <c r="BM106" s="18" t="s">
        <v>1064</v>
      </c>
    </row>
    <row r="107" spans="2:65" s="12" customFormat="1" ht="20.45" customHeight="1">
      <c r="B107" s="188"/>
      <c r="D107" s="189" t="s">
        <v>136</v>
      </c>
      <c r="E107" s="190" t="s">
        <v>3</v>
      </c>
      <c r="F107" s="191" t="s">
        <v>1065</v>
      </c>
      <c r="H107" s="192">
        <v>35.299999999999997</v>
      </c>
      <c r="I107" s="193"/>
      <c r="L107" s="188"/>
      <c r="M107" s="194"/>
      <c r="N107" s="195"/>
      <c r="O107" s="195"/>
      <c r="P107" s="195"/>
      <c r="Q107" s="195"/>
      <c r="R107" s="195"/>
      <c r="S107" s="195"/>
      <c r="T107" s="196"/>
      <c r="AT107" s="197" t="s">
        <v>136</v>
      </c>
      <c r="AU107" s="197" t="s">
        <v>78</v>
      </c>
      <c r="AV107" s="12" t="s">
        <v>78</v>
      </c>
      <c r="AW107" s="12" t="s">
        <v>34</v>
      </c>
      <c r="AX107" s="12" t="s">
        <v>22</v>
      </c>
      <c r="AY107" s="197" t="s">
        <v>126</v>
      </c>
    </row>
    <row r="108" spans="2:65" s="1" customFormat="1" ht="20.45" customHeight="1">
      <c r="B108" s="164"/>
      <c r="C108" s="213" t="s">
        <v>207</v>
      </c>
      <c r="D108" s="213" t="s">
        <v>293</v>
      </c>
      <c r="E108" s="214" t="s">
        <v>1066</v>
      </c>
      <c r="F108" s="215" t="s">
        <v>1067</v>
      </c>
      <c r="G108" s="216" t="s">
        <v>250</v>
      </c>
      <c r="H108" s="217">
        <v>35.652999999999999</v>
      </c>
      <c r="I108" s="218"/>
      <c r="J108" s="219">
        <f>ROUND(I108*H108,2)</f>
        <v>0</v>
      </c>
      <c r="K108" s="215" t="s">
        <v>132</v>
      </c>
      <c r="L108" s="220"/>
      <c r="M108" s="221" t="s">
        <v>3</v>
      </c>
      <c r="N108" s="222" t="s">
        <v>41</v>
      </c>
      <c r="O108" s="36"/>
      <c r="P108" s="174">
        <f>O108*H108</f>
        <v>0</v>
      </c>
      <c r="Q108" s="174">
        <v>8.5999999999999993E-2</v>
      </c>
      <c r="R108" s="174">
        <f>Q108*H108</f>
        <v>3.0661579999999997</v>
      </c>
      <c r="S108" s="174">
        <v>0</v>
      </c>
      <c r="T108" s="175">
        <f>S108*H108</f>
        <v>0</v>
      </c>
      <c r="AR108" s="18" t="s">
        <v>174</v>
      </c>
      <c r="AT108" s="18" t="s">
        <v>293</v>
      </c>
      <c r="AU108" s="18" t="s">
        <v>78</v>
      </c>
      <c r="AY108" s="18" t="s">
        <v>126</v>
      </c>
      <c r="BE108" s="176">
        <f>IF(N108="základní",J108,0)</f>
        <v>0</v>
      </c>
      <c r="BF108" s="176">
        <f>IF(N108="snížená",J108,0)</f>
        <v>0</v>
      </c>
      <c r="BG108" s="176">
        <f>IF(N108="zákl. přenesená",J108,0)</f>
        <v>0</v>
      </c>
      <c r="BH108" s="176">
        <f>IF(N108="sníž. přenesená",J108,0)</f>
        <v>0</v>
      </c>
      <c r="BI108" s="176">
        <f>IF(N108="nulová",J108,0)</f>
        <v>0</v>
      </c>
      <c r="BJ108" s="18" t="s">
        <v>22</v>
      </c>
      <c r="BK108" s="176">
        <f>ROUND(I108*H108,2)</f>
        <v>0</v>
      </c>
      <c r="BL108" s="18" t="s">
        <v>133</v>
      </c>
      <c r="BM108" s="18" t="s">
        <v>1068</v>
      </c>
    </row>
    <row r="109" spans="2:65" s="12" customFormat="1" ht="20.45" customHeight="1">
      <c r="B109" s="188"/>
      <c r="D109" s="177" t="s">
        <v>136</v>
      </c>
      <c r="F109" s="198" t="s">
        <v>1069</v>
      </c>
      <c r="H109" s="199">
        <v>35.652999999999999</v>
      </c>
      <c r="I109" s="193"/>
      <c r="L109" s="188"/>
      <c r="M109" s="194"/>
      <c r="N109" s="195"/>
      <c r="O109" s="195"/>
      <c r="P109" s="195"/>
      <c r="Q109" s="195"/>
      <c r="R109" s="195"/>
      <c r="S109" s="195"/>
      <c r="T109" s="196"/>
      <c r="AT109" s="197" t="s">
        <v>136</v>
      </c>
      <c r="AU109" s="197" t="s">
        <v>78</v>
      </c>
      <c r="AV109" s="12" t="s">
        <v>78</v>
      </c>
      <c r="AW109" s="12" t="s">
        <v>4</v>
      </c>
      <c r="AX109" s="12" t="s">
        <v>22</v>
      </c>
      <c r="AY109" s="197" t="s">
        <v>126</v>
      </c>
    </row>
    <row r="110" spans="2:65" s="10" customFormat="1" ht="29.85" customHeight="1">
      <c r="B110" s="150"/>
      <c r="D110" s="161" t="s">
        <v>69</v>
      </c>
      <c r="E110" s="162" t="s">
        <v>579</v>
      </c>
      <c r="F110" s="162" t="s">
        <v>580</v>
      </c>
      <c r="I110" s="153"/>
      <c r="J110" s="163">
        <f>BK110</f>
        <v>0</v>
      </c>
      <c r="L110" s="150"/>
      <c r="M110" s="155"/>
      <c r="N110" s="156"/>
      <c r="O110" s="156"/>
      <c r="P110" s="157">
        <f>P111</f>
        <v>0</v>
      </c>
      <c r="Q110" s="156"/>
      <c r="R110" s="157">
        <f>R111</f>
        <v>0</v>
      </c>
      <c r="S110" s="156"/>
      <c r="T110" s="158">
        <f>T111</f>
        <v>0</v>
      </c>
      <c r="AR110" s="151" t="s">
        <v>22</v>
      </c>
      <c r="AT110" s="159" t="s">
        <v>69</v>
      </c>
      <c r="AU110" s="159" t="s">
        <v>22</v>
      </c>
      <c r="AY110" s="151" t="s">
        <v>126</v>
      </c>
      <c r="BK110" s="160">
        <f>BK111</f>
        <v>0</v>
      </c>
    </row>
    <row r="111" spans="2:65" s="1" customFormat="1" ht="20.45" customHeight="1">
      <c r="B111" s="164"/>
      <c r="C111" s="165" t="s">
        <v>592</v>
      </c>
      <c r="D111" s="165" t="s">
        <v>128</v>
      </c>
      <c r="E111" s="166" t="s">
        <v>1070</v>
      </c>
      <c r="F111" s="167" t="s">
        <v>1071</v>
      </c>
      <c r="G111" s="168" t="s">
        <v>200</v>
      </c>
      <c r="H111" s="169">
        <v>51.19</v>
      </c>
      <c r="I111" s="170"/>
      <c r="J111" s="171">
        <f>ROUND(I111*H111,2)</f>
        <v>0</v>
      </c>
      <c r="K111" s="167" t="s">
        <v>132</v>
      </c>
      <c r="L111" s="35"/>
      <c r="M111" s="172" t="s">
        <v>3</v>
      </c>
      <c r="N111" s="237" t="s">
        <v>41</v>
      </c>
      <c r="O111" s="238"/>
      <c r="P111" s="239">
        <f>O111*H111</f>
        <v>0</v>
      </c>
      <c r="Q111" s="239">
        <v>0</v>
      </c>
      <c r="R111" s="239">
        <f>Q111*H111</f>
        <v>0</v>
      </c>
      <c r="S111" s="239">
        <v>0</v>
      </c>
      <c r="T111" s="240">
        <f>S111*H111</f>
        <v>0</v>
      </c>
      <c r="AR111" s="18" t="s">
        <v>133</v>
      </c>
      <c r="AT111" s="18" t="s">
        <v>128</v>
      </c>
      <c r="AU111" s="18" t="s">
        <v>78</v>
      </c>
      <c r="AY111" s="18" t="s">
        <v>126</v>
      </c>
      <c r="BE111" s="176">
        <f>IF(N111="základní",J111,0)</f>
        <v>0</v>
      </c>
      <c r="BF111" s="176">
        <f>IF(N111="snížená",J111,0)</f>
        <v>0</v>
      </c>
      <c r="BG111" s="176">
        <f>IF(N111="zákl. přenesená",J111,0)</f>
        <v>0</v>
      </c>
      <c r="BH111" s="176">
        <f>IF(N111="sníž. přenesená",J111,0)</f>
        <v>0</v>
      </c>
      <c r="BI111" s="176">
        <f>IF(N111="nulová",J111,0)</f>
        <v>0</v>
      </c>
      <c r="BJ111" s="18" t="s">
        <v>22</v>
      </c>
      <c r="BK111" s="176">
        <f>ROUND(I111*H111,2)</f>
        <v>0</v>
      </c>
      <c r="BL111" s="18" t="s">
        <v>133</v>
      </c>
      <c r="BM111" s="18" t="s">
        <v>1072</v>
      </c>
    </row>
    <row r="112" spans="2:65" s="1" customFormat="1" ht="6.95" customHeight="1">
      <c r="B112" s="50"/>
      <c r="C112" s="51"/>
      <c r="D112" s="51"/>
      <c r="E112" s="51"/>
      <c r="F112" s="51"/>
      <c r="G112" s="51"/>
      <c r="H112" s="51"/>
      <c r="I112" s="117"/>
      <c r="J112" s="51"/>
      <c r="K112" s="51"/>
      <c r="L112" s="35"/>
    </row>
    <row r="709" spans="46:46">
      <c r="AT709" s="236"/>
    </row>
  </sheetData>
  <autoFilter ref="C81:K81"/>
  <mergeCells count="9">
    <mergeCell ref="E74:H74"/>
    <mergeCell ref="G1:H1"/>
    <mergeCell ref="L2:V2"/>
    <mergeCell ref="E7:H7"/>
    <mergeCell ref="E9:H9"/>
    <mergeCell ref="E24:H24"/>
    <mergeCell ref="E45:H45"/>
    <mergeCell ref="E47:H47"/>
    <mergeCell ref="E72:H72"/>
  </mergeCells>
  <hyperlinks>
    <hyperlink ref="F1:G1" location="C2" tooltip="Krycí list soupisu" display="1) Krycí list soupisu"/>
    <hyperlink ref="G1:H1" location="C54" tooltip="Rekapitulace" display="2) Rekapitulace"/>
    <hyperlink ref="J1" location="C81" tooltip="Soupis prací" display="3) Soupis prací"/>
    <hyperlink ref="L1:V1" location="'Rekapitulace stavby'!C2" tooltip="Rekapitulace stavby" display="Rekapitulace stavby"/>
  </hyperlinks>
  <pageMargins left="0.58333331346511841" right="0.58333331346511841" top="0.58333331346511841" bottom="0.58333331346511841" header="0" footer="0"/>
  <pageSetup paperSize="9" fitToHeight="100" orientation="landscape" blackAndWhite="1" errors="blank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12"/>
  <sheetViews>
    <sheetView showGridLines="0" zoomScaleNormal="100" workbookViewId="0"/>
  </sheetViews>
  <sheetFormatPr defaultColWidth="8.85546875" defaultRowHeight="13.5"/>
  <cols>
    <col min="1" max="1" width="6.42578125" style="251" customWidth="1"/>
    <col min="2" max="2" width="1.28515625" style="251" customWidth="1"/>
    <col min="3" max="4" width="3.85546875" style="251" customWidth="1"/>
    <col min="5" max="5" width="9.140625" style="251" customWidth="1"/>
    <col min="6" max="6" width="7.140625" style="251" customWidth="1"/>
    <col min="7" max="7" width="3.85546875" style="251" customWidth="1"/>
    <col min="8" max="8" width="60.5703125" style="251" customWidth="1"/>
    <col min="9" max="10" width="15.5703125" style="251" customWidth="1"/>
    <col min="11" max="11" width="1.28515625" style="251" customWidth="1"/>
    <col min="12" max="16384" width="8.85546875" style="251"/>
  </cols>
  <sheetData>
    <row r="1" spans="2:11" ht="37.5" customHeight="1"/>
    <row r="2" spans="2:11" ht="7.5" customHeight="1">
      <c r="B2" s="252"/>
      <c r="C2" s="253"/>
      <c r="D2" s="253"/>
      <c r="E2" s="253"/>
      <c r="F2" s="253"/>
      <c r="G2" s="253"/>
      <c r="H2" s="253"/>
      <c r="I2" s="253"/>
      <c r="J2" s="253"/>
      <c r="K2" s="254"/>
    </row>
    <row r="3" spans="2:11" s="257" customFormat="1" ht="45" customHeight="1">
      <c r="B3" s="255"/>
      <c r="C3" s="377" t="s">
        <v>1080</v>
      </c>
      <c r="D3" s="377"/>
      <c r="E3" s="377"/>
      <c r="F3" s="377"/>
      <c r="G3" s="377"/>
      <c r="H3" s="377"/>
      <c r="I3" s="377"/>
      <c r="J3" s="377"/>
      <c r="K3" s="256"/>
    </row>
    <row r="4" spans="2:11" ht="25.5" customHeight="1">
      <c r="B4" s="258"/>
      <c r="C4" s="382" t="s">
        <v>1081</v>
      </c>
      <c r="D4" s="382"/>
      <c r="E4" s="382"/>
      <c r="F4" s="382"/>
      <c r="G4" s="382"/>
      <c r="H4" s="382"/>
      <c r="I4" s="382"/>
      <c r="J4" s="382"/>
      <c r="K4" s="259"/>
    </row>
    <row r="5" spans="2:11" ht="5.25" customHeight="1">
      <c r="B5" s="258"/>
      <c r="C5" s="260"/>
      <c r="D5" s="260"/>
      <c r="E5" s="260"/>
      <c r="F5" s="260"/>
      <c r="G5" s="260"/>
      <c r="H5" s="260"/>
      <c r="I5" s="260"/>
      <c r="J5" s="260"/>
      <c r="K5" s="259"/>
    </row>
    <row r="6" spans="2:11" ht="15" customHeight="1">
      <c r="B6" s="258"/>
      <c r="C6" s="379" t="s">
        <v>1082</v>
      </c>
      <c r="D6" s="379"/>
      <c r="E6" s="379"/>
      <c r="F6" s="379"/>
      <c r="G6" s="379"/>
      <c r="H6" s="379"/>
      <c r="I6" s="379"/>
      <c r="J6" s="379"/>
      <c r="K6" s="259"/>
    </row>
    <row r="7" spans="2:11" ht="15" customHeight="1">
      <c r="B7" s="262"/>
      <c r="C7" s="379" t="s">
        <v>1083</v>
      </c>
      <c r="D7" s="379"/>
      <c r="E7" s="379"/>
      <c r="F7" s="379"/>
      <c r="G7" s="379"/>
      <c r="H7" s="379"/>
      <c r="I7" s="379"/>
      <c r="J7" s="379"/>
      <c r="K7" s="259"/>
    </row>
    <row r="8" spans="2:11" ht="12.75" customHeight="1">
      <c r="B8" s="262"/>
      <c r="C8" s="261"/>
      <c r="D8" s="261"/>
      <c r="E8" s="261"/>
      <c r="F8" s="261"/>
      <c r="G8" s="261"/>
      <c r="H8" s="261"/>
      <c r="I8" s="261"/>
      <c r="J8" s="261"/>
      <c r="K8" s="259"/>
    </row>
    <row r="9" spans="2:11" ht="15" customHeight="1">
      <c r="B9" s="262"/>
      <c r="C9" s="379" t="s">
        <v>1084</v>
      </c>
      <c r="D9" s="379"/>
      <c r="E9" s="379"/>
      <c r="F9" s="379"/>
      <c r="G9" s="379"/>
      <c r="H9" s="379"/>
      <c r="I9" s="379"/>
      <c r="J9" s="379"/>
      <c r="K9" s="259"/>
    </row>
    <row r="10" spans="2:11" ht="15" customHeight="1">
      <c r="B10" s="262"/>
      <c r="C10" s="261"/>
      <c r="D10" s="379" t="s">
        <v>1085</v>
      </c>
      <c r="E10" s="379"/>
      <c r="F10" s="379"/>
      <c r="G10" s="379"/>
      <c r="H10" s="379"/>
      <c r="I10" s="379"/>
      <c r="J10" s="379"/>
      <c r="K10" s="259"/>
    </row>
    <row r="11" spans="2:11" ht="15" customHeight="1">
      <c r="B11" s="262"/>
      <c r="C11" s="263"/>
      <c r="D11" s="379" t="s">
        <v>1086</v>
      </c>
      <c r="E11" s="379"/>
      <c r="F11" s="379"/>
      <c r="G11" s="379"/>
      <c r="H11" s="379"/>
      <c r="I11" s="379"/>
      <c r="J11" s="379"/>
      <c r="K11" s="259"/>
    </row>
    <row r="12" spans="2:11" ht="12.75" customHeight="1">
      <c r="B12" s="262"/>
      <c r="C12" s="263"/>
      <c r="D12" s="263"/>
      <c r="E12" s="263"/>
      <c r="F12" s="263"/>
      <c r="G12" s="263"/>
      <c r="H12" s="263"/>
      <c r="I12" s="263"/>
      <c r="J12" s="263"/>
      <c r="K12" s="259"/>
    </row>
    <row r="13" spans="2:11" ht="15" customHeight="1">
      <c r="B13" s="262"/>
      <c r="C13" s="263"/>
      <c r="D13" s="379" t="s">
        <v>1087</v>
      </c>
      <c r="E13" s="379"/>
      <c r="F13" s="379"/>
      <c r="G13" s="379"/>
      <c r="H13" s="379"/>
      <c r="I13" s="379"/>
      <c r="J13" s="379"/>
      <c r="K13" s="259"/>
    </row>
    <row r="14" spans="2:11" ht="15" customHeight="1">
      <c r="B14" s="262"/>
      <c r="C14" s="263"/>
      <c r="D14" s="379" t="s">
        <v>1088</v>
      </c>
      <c r="E14" s="379"/>
      <c r="F14" s="379"/>
      <c r="G14" s="379"/>
      <c r="H14" s="379"/>
      <c r="I14" s="379"/>
      <c r="J14" s="379"/>
      <c r="K14" s="259"/>
    </row>
    <row r="15" spans="2:11" ht="15" customHeight="1">
      <c r="B15" s="262"/>
      <c r="C15" s="263"/>
      <c r="D15" s="379" t="s">
        <v>1089</v>
      </c>
      <c r="E15" s="379"/>
      <c r="F15" s="379"/>
      <c r="G15" s="379"/>
      <c r="H15" s="379"/>
      <c r="I15" s="379"/>
      <c r="J15" s="379"/>
      <c r="K15" s="259"/>
    </row>
    <row r="16" spans="2:11" ht="15" customHeight="1">
      <c r="B16" s="262"/>
      <c r="C16" s="263"/>
      <c r="D16" s="263"/>
      <c r="E16" s="264" t="s">
        <v>76</v>
      </c>
      <c r="F16" s="379" t="s">
        <v>1090</v>
      </c>
      <c r="G16" s="379"/>
      <c r="H16" s="379"/>
      <c r="I16" s="379"/>
      <c r="J16" s="379"/>
      <c r="K16" s="259"/>
    </row>
    <row r="17" spans="2:11" ht="15" customHeight="1">
      <c r="B17" s="262"/>
      <c r="C17" s="263"/>
      <c r="D17" s="263"/>
      <c r="E17" s="264" t="s">
        <v>1091</v>
      </c>
      <c r="F17" s="379" t="s">
        <v>1092</v>
      </c>
      <c r="G17" s="379"/>
      <c r="H17" s="379"/>
      <c r="I17" s="379"/>
      <c r="J17" s="379"/>
      <c r="K17" s="259"/>
    </row>
    <row r="18" spans="2:11" ht="15" customHeight="1">
      <c r="B18" s="262"/>
      <c r="C18" s="263"/>
      <c r="D18" s="263"/>
      <c r="E18" s="264" t="s">
        <v>1093</v>
      </c>
      <c r="F18" s="379" t="s">
        <v>1094</v>
      </c>
      <c r="G18" s="379"/>
      <c r="H18" s="379"/>
      <c r="I18" s="379"/>
      <c r="J18" s="379"/>
      <c r="K18" s="259"/>
    </row>
    <row r="19" spans="2:11" ht="15" customHeight="1">
      <c r="B19" s="262"/>
      <c r="C19" s="263"/>
      <c r="D19" s="263"/>
      <c r="E19" s="264" t="s">
        <v>1095</v>
      </c>
      <c r="F19" s="379" t="s">
        <v>1096</v>
      </c>
      <c r="G19" s="379"/>
      <c r="H19" s="379"/>
      <c r="I19" s="379"/>
      <c r="J19" s="379"/>
      <c r="K19" s="259"/>
    </row>
    <row r="20" spans="2:11" ht="15" customHeight="1">
      <c r="B20" s="262"/>
      <c r="C20" s="263"/>
      <c r="D20" s="263"/>
      <c r="E20" s="264" t="s">
        <v>1097</v>
      </c>
      <c r="F20" s="379" t="s">
        <v>1098</v>
      </c>
      <c r="G20" s="379"/>
      <c r="H20" s="379"/>
      <c r="I20" s="379"/>
      <c r="J20" s="379"/>
      <c r="K20" s="259"/>
    </row>
    <row r="21" spans="2:11" ht="15" customHeight="1">
      <c r="B21" s="262"/>
      <c r="C21" s="263"/>
      <c r="D21" s="263"/>
      <c r="E21" s="264" t="s">
        <v>1099</v>
      </c>
      <c r="F21" s="379" t="s">
        <v>1100</v>
      </c>
      <c r="G21" s="379"/>
      <c r="H21" s="379"/>
      <c r="I21" s="379"/>
      <c r="J21" s="379"/>
      <c r="K21" s="259"/>
    </row>
    <row r="22" spans="2:11" ht="12.75" customHeight="1">
      <c r="B22" s="262"/>
      <c r="C22" s="263"/>
      <c r="D22" s="263"/>
      <c r="E22" s="263"/>
      <c r="F22" s="263"/>
      <c r="G22" s="263"/>
      <c r="H22" s="263"/>
      <c r="I22" s="263"/>
      <c r="J22" s="263"/>
      <c r="K22" s="259"/>
    </row>
    <row r="23" spans="2:11" ht="15" customHeight="1">
      <c r="B23" s="262"/>
      <c r="C23" s="379" t="s">
        <v>1101</v>
      </c>
      <c r="D23" s="379"/>
      <c r="E23" s="379"/>
      <c r="F23" s="379"/>
      <c r="G23" s="379"/>
      <c r="H23" s="379"/>
      <c r="I23" s="379"/>
      <c r="J23" s="379"/>
      <c r="K23" s="259"/>
    </row>
    <row r="24" spans="2:11" ht="15" customHeight="1">
      <c r="B24" s="262"/>
      <c r="C24" s="379" t="s">
        <v>1102</v>
      </c>
      <c r="D24" s="379"/>
      <c r="E24" s="379"/>
      <c r="F24" s="379"/>
      <c r="G24" s="379"/>
      <c r="H24" s="379"/>
      <c r="I24" s="379"/>
      <c r="J24" s="379"/>
      <c r="K24" s="259"/>
    </row>
    <row r="25" spans="2:11" ht="15" customHeight="1">
      <c r="B25" s="262"/>
      <c r="C25" s="261"/>
      <c r="D25" s="379" t="s">
        <v>1103</v>
      </c>
      <c r="E25" s="379"/>
      <c r="F25" s="379"/>
      <c r="G25" s="379"/>
      <c r="H25" s="379"/>
      <c r="I25" s="379"/>
      <c r="J25" s="379"/>
      <c r="K25" s="259"/>
    </row>
    <row r="26" spans="2:11" ht="15" customHeight="1">
      <c r="B26" s="262"/>
      <c r="C26" s="263"/>
      <c r="D26" s="379" t="s">
        <v>1104</v>
      </c>
      <c r="E26" s="379"/>
      <c r="F26" s="379"/>
      <c r="G26" s="379"/>
      <c r="H26" s="379"/>
      <c r="I26" s="379"/>
      <c r="J26" s="379"/>
      <c r="K26" s="259"/>
    </row>
    <row r="27" spans="2:11" ht="12.75" customHeight="1">
      <c r="B27" s="262"/>
      <c r="C27" s="263"/>
      <c r="D27" s="263"/>
      <c r="E27" s="263"/>
      <c r="F27" s="263"/>
      <c r="G27" s="263"/>
      <c r="H27" s="263"/>
      <c r="I27" s="263"/>
      <c r="J27" s="263"/>
      <c r="K27" s="259"/>
    </row>
    <row r="28" spans="2:11" ht="15" customHeight="1">
      <c r="B28" s="262"/>
      <c r="C28" s="263"/>
      <c r="D28" s="379" t="s">
        <v>1105</v>
      </c>
      <c r="E28" s="379"/>
      <c r="F28" s="379"/>
      <c r="G28" s="379"/>
      <c r="H28" s="379"/>
      <c r="I28" s="379"/>
      <c r="J28" s="379"/>
      <c r="K28" s="259"/>
    </row>
    <row r="29" spans="2:11" ht="15" customHeight="1">
      <c r="B29" s="262"/>
      <c r="C29" s="263"/>
      <c r="D29" s="379" t="s">
        <v>1106</v>
      </c>
      <c r="E29" s="379"/>
      <c r="F29" s="379"/>
      <c r="G29" s="379"/>
      <c r="H29" s="379"/>
      <c r="I29" s="379"/>
      <c r="J29" s="379"/>
      <c r="K29" s="259"/>
    </row>
    <row r="30" spans="2:11" ht="12.75" customHeight="1">
      <c r="B30" s="262"/>
      <c r="C30" s="263"/>
      <c r="D30" s="263"/>
      <c r="E30" s="263"/>
      <c r="F30" s="263"/>
      <c r="G30" s="263"/>
      <c r="H30" s="263"/>
      <c r="I30" s="263"/>
      <c r="J30" s="263"/>
      <c r="K30" s="259"/>
    </row>
    <row r="31" spans="2:11" ht="15" customHeight="1">
      <c r="B31" s="262"/>
      <c r="C31" s="263"/>
      <c r="D31" s="379" t="s">
        <v>1107</v>
      </c>
      <c r="E31" s="379"/>
      <c r="F31" s="379"/>
      <c r="G31" s="379"/>
      <c r="H31" s="379"/>
      <c r="I31" s="379"/>
      <c r="J31" s="379"/>
      <c r="K31" s="259"/>
    </row>
    <row r="32" spans="2:11" ht="15" customHeight="1">
      <c r="B32" s="262"/>
      <c r="C32" s="263"/>
      <c r="D32" s="379" t="s">
        <v>1108</v>
      </c>
      <c r="E32" s="379"/>
      <c r="F32" s="379"/>
      <c r="G32" s="379"/>
      <c r="H32" s="379"/>
      <c r="I32" s="379"/>
      <c r="J32" s="379"/>
      <c r="K32" s="259"/>
    </row>
    <row r="33" spans="2:11" ht="15" customHeight="1">
      <c r="B33" s="262"/>
      <c r="C33" s="263"/>
      <c r="D33" s="379" t="s">
        <v>1109</v>
      </c>
      <c r="E33" s="379"/>
      <c r="F33" s="379"/>
      <c r="G33" s="379"/>
      <c r="H33" s="379"/>
      <c r="I33" s="379"/>
      <c r="J33" s="379"/>
      <c r="K33" s="259"/>
    </row>
    <row r="34" spans="2:11" ht="15" customHeight="1">
      <c r="B34" s="262"/>
      <c r="C34" s="263"/>
      <c r="D34" s="261"/>
      <c r="E34" s="265" t="s">
        <v>111</v>
      </c>
      <c r="F34" s="261"/>
      <c r="G34" s="379" t="s">
        <v>1110</v>
      </c>
      <c r="H34" s="379"/>
      <c r="I34" s="379"/>
      <c r="J34" s="379"/>
      <c r="K34" s="259"/>
    </row>
    <row r="35" spans="2:11" ht="30.75" customHeight="1">
      <c r="B35" s="262"/>
      <c r="C35" s="263"/>
      <c r="D35" s="261"/>
      <c r="E35" s="265" t="s">
        <v>1111</v>
      </c>
      <c r="F35" s="261"/>
      <c r="G35" s="379" t="s">
        <v>1112</v>
      </c>
      <c r="H35" s="379"/>
      <c r="I35" s="379"/>
      <c r="J35" s="379"/>
      <c r="K35" s="259"/>
    </row>
    <row r="36" spans="2:11" ht="15" customHeight="1">
      <c r="B36" s="262"/>
      <c r="C36" s="263"/>
      <c r="D36" s="261"/>
      <c r="E36" s="265" t="s">
        <v>51</v>
      </c>
      <c r="F36" s="261"/>
      <c r="G36" s="379" t="s">
        <v>1113</v>
      </c>
      <c r="H36" s="379"/>
      <c r="I36" s="379"/>
      <c r="J36" s="379"/>
      <c r="K36" s="259"/>
    </row>
    <row r="37" spans="2:11" ht="15" customHeight="1">
      <c r="B37" s="262"/>
      <c r="C37" s="263"/>
      <c r="D37" s="261"/>
      <c r="E37" s="265" t="s">
        <v>112</v>
      </c>
      <c r="F37" s="261"/>
      <c r="G37" s="379" t="s">
        <v>1114</v>
      </c>
      <c r="H37" s="379"/>
      <c r="I37" s="379"/>
      <c r="J37" s="379"/>
      <c r="K37" s="259"/>
    </row>
    <row r="38" spans="2:11" ht="15" customHeight="1">
      <c r="B38" s="262"/>
      <c r="C38" s="263"/>
      <c r="D38" s="261"/>
      <c r="E38" s="265" t="s">
        <v>113</v>
      </c>
      <c r="F38" s="261"/>
      <c r="G38" s="379" t="s">
        <v>1115</v>
      </c>
      <c r="H38" s="379"/>
      <c r="I38" s="379"/>
      <c r="J38" s="379"/>
      <c r="K38" s="259"/>
    </row>
    <row r="39" spans="2:11" ht="15" customHeight="1">
      <c r="B39" s="262"/>
      <c r="C39" s="263"/>
      <c r="D39" s="261"/>
      <c r="E39" s="265" t="s">
        <v>114</v>
      </c>
      <c r="F39" s="261"/>
      <c r="G39" s="379" t="s">
        <v>1116</v>
      </c>
      <c r="H39" s="379"/>
      <c r="I39" s="379"/>
      <c r="J39" s="379"/>
      <c r="K39" s="259"/>
    </row>
    <row r="40" spans="2:11" ht="15" customHeight="1">
      <c r="B40" s="262"/>
      <c r="C40" s="263"/>
      <c r="D40" s="261"/>
      <c r="E40" s="265" t="s">
        <v>1117</v>
      </c>
      <c r="F40" s="261"/>
      <c r="G40" s="379" t="s">
        <v>1118</v>
      </c>
      <c r="H40" s="379"/>
      <c r="I40" s="379"/>
      <c r="J40" s="379"/>
      <c r="K40" s="259"/>
    </row>
    <row r="41" spans="2:11" ht="15" customHeight="1">
      <c r="B41" s="262"/>
      <c r="C41" s="263"/>
      <c r="D41" s="261"/>
      <c r="E41" s="265"/>
      <c r="F41" s="261"/>
      <c r="G41" s="379" t="s">
        <v>1119</v>
      </c>
      <c r="H41" s="379"/>
      <c r="I41" s="379"/>
      <c r="J41" s="379"/>
      <c r="K41" s="259"/>
    </row>
    <row r="42" spans="2:11" ht="15" customHeight="1">
      <c r="B42" s="262"/>
      <c r="C42" s="263"/>
      <c r="D42" s="261"/>
      <c r="E42" s="265" t="s">
        <v>1120</v>
      </c>
      <c r="F42" s="261"/>
      <c r="G42" s="379" t="s">
        <v>1121</v>
      </c>
      <c r="H42" s="379"/>
      <c r="I42" s="379"/>
      <c r="J42" s="379"/>
      <c r="K42" s="259"/>
    </row>
    <row r="43" spans="2:11" ht="15" customHeight="1">
      <c r="B43" s="262"/>
      <c r="C43" s="263"/>
      <c r="D43" s="261"/>
      <c r="E43" s="265" t="s">
        <v>116</v>
      </c>
      <c r="F43" s="261"/>
      <c r="G43" s="379" t="s">
        <v>1122</v>
      </c>
      <c r="H43" s="379"/>
      <c r="I43" s="379"/>
      <c r="J43" s="379"/>
      <c r="K43" s="259"/>
    </row>
    <row r="44" spans="2:11" ht="12.75" customHeight="1">
      <c r="B44" s="262"/>
      <c r="C44" s="263"/>
      <c r="D44" s="261"/>
      <c r="E44" s="261"/>
      <c r="F44" s="261"/>
      <c r="G44" s="261"/>
      <c r="H44" s="261"/>
      <c r="I44" s="261"/>
      <c r="J44" s="261"/>
      <c r="K44" s="259"/>
    </row>
    <row r="45" spans="2:11" ht="15" customHeight="1">
      <c r="B45" s="262"/>
      <c r="C45" s="263"/>
      <c r="D45" s="379" t="s">
        <v>1123</v>
      </c>
      <c r="E45" s="379"/>
      <c r="F45" s="379"/>
      <c r="G45" s="379"/>
      <c r="H45" s="379"/>
      <c r="I45" s="379"/>
      <c r="J45" s="379"/>
      <c r="K45" s="259"/>
    </row>
    <row r="46" spans="2:11" ht="15" customHeight="1">
      <c r="B46" s="262"/>
      <c r="C46" s="263"/>
      <c r="D46" s="263"/>
      <c r="E46" s="379" t="s">
        <v>1124</v>
      </c>
      <c r="F46" s="379"/>
      <c r="G46" s="379"/>
      <c r="H46" s="379"/>
      <c r="I46" s="379"/>
      <c r="J46" s="379"/>
      <c r="K46" s="259"/>
    </row>
    <row r="47" spans="2:11" ht="15" customHeight="1">
      <c r="B47" s="262"/>
      <c r="C47" s="263"/>
      <c r="D47" s="263"/>
      <c r="E47" s="379" t="s">
        <v>1125</v>
      </c>
      <c r="F47" s="379"/>
      <c r="G47" s="379"/>
      <c r="H47" s="379"/>
      <c r="I47" s="379"/>
      <c r="J47" s="379"/>
      <c r="K47" s="259"/>
    </row>
    <row r="48" spans="2:11" ht="15" customHeight="1">
      <c r="B48" s="262"/>
      <c r="C48" s="263"/>
      <c r="D48" s="263"/>
      <c r="E48" s="379" t="s">
        <v>1126</v>
      </c>
      <c r="F48" s="379"/>
      <c r="G48" s="379"/>
      <c r="H48" s="379"/>
      <c r="I48" s="379"/>
      <c r="J48" s="379"/>
      <c r="K48" s="259"/>
    </row>
    <row r="49" spans="2:11" ht="15" customHeight="1">
      <c r="B49" s="262"/>
      <c r="C49" s="263"/>
      <c r="D49" s="379" t="s">
        <v>1127</v>
      </c>
      <c r="E49" s="379"/>
      <c r="F49" s="379"/>
      <c r="G49" s="379"/>
      <c r="H49" s="379"/>
      <c r="I49" s="379"/>
      <c r="J49" s="379"/>
      <c r="K49" s="259"/>
    </row>
    <row r="50" spans="2:11" ht="25.5" customHeight="1">
      <c r="B50" s="258"/>
      <c r="C50" s="382" t="s">
        <v>1128</v>
      </c>
      <c r="D50" s="382"/>
      <c r="E50" s="382"/>
      <c r="F50" s="382"/>
      <c r="G50" s="382"/>
      <c r="H50" s="382"/>
      <c r="I50" s="382"/>
      <c r="J50" s="382"/>
      <c r="K50" s="259"/>
    </row>
    <row r="51" spans="2:11" ht="5.25" customHeight="1">
      <c r="B51" s="258"/>
      <c r="C51" s="260"/>
      <c r="D51" s="260"/>
      <c r="E51" s="260"/>
      <c r="F51" s="260"/>
      <c r="G51" s="260"/>
      <c r="H51" s="260"/>
      <c r="I51" s="260"/>
      <c r="J51" s="260"/>
      <c r="K51" s="259"/>
    </row>
    <row r="52" spans="2:11" ht="15" customHeight="1">
      <c r="B52" s="258"/>
      <c r="C52" s="379" t="s">
        <v>1129</v>
      </c>
      <c r="D52" s="379"/>
      <c r="E52" s="379"/>
      <c r="F52" s="379"/>
      <c r="G52" s="379"/>
      <c r="H52" s="379"/>
      <c r="I52" s="379"/>
      <c r="J52" s="379"/>
      <c r="K52" s="259"/>
    </row>
    <row r="53" spans="2:11" ht="15" customHeight="1">
      <c r="B53" s="258"/>
      <c r="C53" s="379" t="s">
        <v>1130</v>
      </c>
      <c r="D53" s="379"/>
      <c r="E53" s="379"/>
      <c r="F53" s="379"/>
      <c r="G53" s="379"/>
      <c r="H53" s="379"/>
      <c r="I53" s="379"/>
      <c r="J53" s="379"/>
      <c r="K53" s="259"/>
    </row>
    <row r="54" spans="2:11" ht="12.75" customHeight="1">
      <c r="B54" s="258"/>
      <c r="C54" s="261"/>
      <c r="D54" s="261"/>
      <c r="E54" s="261"/>
      <c r="F54" s="261"/>
      <c r="G54" s="261"/>
      <c r="H54" s="261"/>
      <c r="I54" s="261"/>
      <c r="J54" s="261"/>
      <c r="K54" s="259"/>
    </row>
    <row r="55" spans="2:11" ht="15" customHeight="1">
      <c r="B55" s="258"/>
      <c r="C55" s="379" t="s">
        <v>1131</v>
      </c>
      <c r="D55" s="379"/>
      <c r="E55" s="379"/>
      <c r="F55" s="379"/>
      <c r="G55" s="379"/>
      <c r="H55" s="379"/>
      <c r="I55" s="379"/>
      <c r="J55" s="379"/>
      <c r="K55" s="259"/>
    </row>
    <row r="56" spans="2:11" ht="15" customHeight="1">
      <c r="B56" s="258"/>
      <c r="C56" s="263"/>
      <c r="D56" s="379" t="s">
        <v>1132</v>
      </c>
      <c r="E56" s="379"/>
      <c r="F56" s="379"/>
      <c r="G56" s="379"/>
      <c r="H56" s="379"/>
      <c r="I56" s="379"/>
      <c r="J56" s="379"/>
      <c r="K56" s="259"/>
    </row>
    <row r="57" spans="2:11" ht="15" customHeight="1">
      <c r="B57" s="258"/>
      <c r="C57" s="263"/>
      <c r="D57" s="379" t="s">
        <v>1133</v>
      </c>
      <c r="E57" s="379"/>
      <c r="F57" s="379"/>
      <c r="G57" s="379"/>
      <c r="H57" s="379"/>
      <c r="I57" s="379"/>
      <c r="J57" s="379"/>
      <c r="K57" s="259"/>
    </row>
    <row r="58" spans="2:11" ht="15" customHeight="1">
      <c r="B58" s="258"/>
      <c r="C58" s="263"/>
      <c r="D58" s="379" t="s">
        <v>1134</v>
      </c>
      <c r="E58" s="379"/>
      <c r="F58" s="379"/>
      <c r="G58" s="379"/>
      <c r="H58" s="379"/>
      <c r="I58" s="379"/>
      <c r="J58" s="379"/>
      <c r="K58" s="259"/>
    </row>
    <row r="59" spans="2:11" ht="15" customHeight="1">
      <c r="B59" s="258"/>
      <c r="C59" s="263"/>
      <c r="D59" s="379" t="s">
        <v>1135</v>
      </c>
      <c r="E59" s="379"/>
      <c r="F59" s="379"/>
      <c r="G59" s="379"/>
      <c r="H59" s="379"/>
      <c r="I59" s="379"/>
      <c r="J59" s="379"/>
      <c r="K59" s="259"/>
    </row>
    <row r="60" spans="2:11" ht="15" customHeight="1">
      <c r="B60" s="258"/>
      <c r="C60" s="263"/>
      <c r="D60" s="381" t="s">
        <v>1136</v>
      </c>
      <c r="E60" s="381"/>
      <c r="F60" s="381"/>
      <c r="G60" s="381"/>
      <c r="H60" s="381"/>
      <c r="I60" s="381"/>
      <c r="J60" s="381"/>
      <c r="K60" s="259"/>
    </row>
    <row r="61" spans="2:11" ht="15" customHeight="1">
      <c r="B61" s="258"/>
      <c r="C61" s="263"/>
      <c r="D61" s="379" t="s">
        <v>1137</v>
      </c>
      <c r="E61" s="379"/>
      <c r="F61" s="379"/>
      <c r="G61" s="379"/>
      <c r="H61" s="379"/>
      <c r="I61" s="379"/>
      <c r="J61" s="379"/>
      <c r="K61" s="259"/>
    </row>
    <row r="62" spans="2:11" ht="12.75" customHeight="1">
      <c r="B62" s="258"/>
      <c r="C62" s="263"/>
      <c r="D62" s="263"/>
      <c r="E62" s="266"/>
      <c r="F62" s="263"/>
      <c r="G62" s="263"/>
      <c r="H62" s="263"/>
      <c r="I62" s="263"/>
      <c r="J62" s="263"/>
      <c r="K62" s="259"/>
    </row>
    <row r="63" spans="2:11" ht="15" customHeight="1">
      <c r="B63" s="258"/>
      <c r="C63" s="263"/>
      <c r="D63" s="379" t="s">
        <v>1138</v>
      </c>
      <c r="E63" s="379"/>
      <c r="F63" s="379"/>
      <c r="G63" s="379"/>
      <c r="H63" s="379"/>
      <c r="I63" s="379"/>
      <c r="J63" s="379"/>
      <c r="K63" s="259"/>
    </row>
    <row r="64" spans="2:11" ht="15" customHeight="1">
      <c r="B64" s="258"/>
      <c r="C64" s="263"/>
      <c r="D64" s="381" t="s">
        <v>1139</v>
      </c>
      <c r="E64" s="381"/>
      <c r="F64" s="381"/>
      <c r="G64" s="381"/>
      <c r="H64" s="381"/>
      <c r="I64" s="381"/>
      <c r="J64" s="381"/>
      <c r="K64" s="259"/>
    </row>
    <row r="65" spans="2:11" ht="15" customHeight="1">
      <c r="B65" s="258"/>
      <c r="C65" s="263"/>
      <c r="D65" s="379" t="s">
        <v>1140</v>
      </c>
      <c r="E65" s="379"/>
      <c r="F65" s="379"/>
      <c r="G65" s="379"/>
      <c r="H65" s="379"/>
      <c r="I65" s="379"/>
      <c r="J65" s="379"/>
      <c r="K65" s="259"/>
    </row>
    <row r="66" spans="2:11" ht="15" customHeight="1">
      <c r="B66" s="258"/>
      <c r="C66" s="263"/>
      <c r="D66" s="379" t="s">
        <v>1141</v>
      </c>
      <c r="E66" s="379"/>
      <c r="F66" s="379"/>
      <c r="G66" s="379"/>
      <c r="H66" s="379"/>
      <c r="I66" s="379"/>
      <c r="J66" s="379"/>
      <c r="K66" s="259"/>
    </row>
    <row r="67" spans="2:11" ht="15" customHeight="1">
      <c r="B67" s="258"/>
      <c r="C67" s="263"/>
      <c r="D67" s="379" t="s">
        <v>1142</v>
      </c>
      <c r="E67" s="379"/>
      <c r="F67" s="379"/>
      <c r="G67" s="379"/>
      <c r="H67" s="379"/>
      <c r="I67" s="379"/>
      <c r="J67" s="379"/>
      <c r="K67" s="259"/>
    </row>
    <row r="68" spans="2:11" ht="15" customHeight="1">
      <c r="B68" s="258"/>
      <c r="C68" s="263"/>
      <c r="D68" s="379" t="s">
        <v>1143</v>
      </c>
      <c r="E68" s="379"/>
      <c r="F68" s="379"/>
      <c r="G68" s="379"/>
      <c r="H68" s="379"/>
      <c r="I68" s="379"/>
      <c r="J68" s="379"/>
      <c r="K68" s="259"/>
    </row>
    <row r="69" spans="2:11" ht="12.75" customHeight="1">
      <c r="B69" s="267"/>
      <c r="C69" s="268"/>
      <c r="D69" s="268"/>
      <c r="E69" s="268"/>
      <c r="F69" s="268"/>
      <c r="G69" s="268"/>
      <c r="H69" s="268"/>
      <c r="I69" s="268"/>
      <c r="J69" s="268"/>
      <c r="K69" s="269"/>
    </row>
    <row r="70" spans="2:11" ht="18.75" customHeight="1">
      <c r="B70" s="270"/>
      <c r="C70" s="270"/>
      <c r="D70" s="270"/>
      <c r="E70" s="270"/>
      <c r="F70" s="270"/>
      <c r="G70" s="270"/>
      <c r="H70" s="270"/>
      <c r="I70" s="270"/>
      <c r="J70" s="270"/>
      <c r="K70" s="271"/>
    </row>
    <row r="71" spans="2:11" ht="18.75" customHeight="1">
      <c r="B71" s="271"/>
      <c r="C71" s="271"/>
      <c r="D71" s="271"/>
      <c r="E71" s="271"/>
      <c r="F71" s="271"/>
      <c r="G71" s="271"/>
      <c r="H71" s="271"/>
      <c r="I71" s="271"/>
      <c r="J71" s="271"/>
      <c r="K71" s="271"/>
    </row>
    <row r="72" spans="2:11" ht="7.5" customHeight="1">
      <c r="B72" s="272"/>
      <c r="C72" s="273"/>
      <c r="D72" s="273"/>
      <c r="E72" s="273"/>
      <c r="F72" s="273"/>
      <c r="G72" s="273"/>
      <c r="H72" s="273"/>
      <c r="I72" s="273"/>
      <c r="J72" s="273"/>
      <c r="K72" s="274"/>
    </row>
    <row r="73" spans="2:11" ht="45" customHeight="1">
      <c r="B73" s="275"/>
      <c r="C73" s="380" t="s">
        <v>1079</v>
      </c>
      <c r="D73" s="380"/>
      <c r="E73" s="380"/>
      <c r="F73" s="380"/>
      <c r="G73" s="380"/>
      <c r="H73" s="380"/>
      <c r="I73" s="380"/>
      <c r="J73" s="380"/>
      <c r="K73" s="276"/>
    </row>
    <row r="74" spans="2:11" ht="17.25" customHeight="1">
      <c r="B74" s="275"/>
      <c r="C74" s="277" t="s">
        <v>1144</v>
      </c>
      <c r="D74" s="277"/>
      <c r="E74" s="277"/>
      <c r="F74" s="277" t="s">
        <v>1145</v>
      </c>
      <c r="G74" s="278"/>
      <c r="H74" s="277" t="s">
        <v>112</v>
      </c>
      <c r="I74" s="277" t="s">
        <v>55</v>
      </c>
      <c r="J74" s="277" t="s">
        <v>1146</v>
      </c>
      <c r="K74" s="276"/>
    </row>
    <row r="75" spans="2:11" ht="17.25" customHeight="1">
      <c r="B75" s="275"/>
      <c r="C75" s="279" t="s">
        <v>1147</v>
      </c>
      <c r="D75" s="279"/>
      <c r="E75" s="279"/>
      <c r="F75" s="280" t="s">
        <v>1148</v>
      </c>
      <c r="G75" s="281"/>
      <c r="H75" s="279"/>
      <c r="I75" s="279"/>
      <c r="J75" s="279" t="s">
        <v>1149</v>
      </c>
      <c r="K75" s="276"/>
    </row>
    <row r="76" spans="2:11" ht="5.25" customHeight="1">
      <c r="B76" s="275"/>
      <c r="C76" s="282"/>
      <c r="D76" s="282"/>
      <c r="E76" s="282"/>
      <c r="F76" s="282"/>
      <c r="G76" s="283"/>
      <c r="H76" s="282"/>
      <c r="I76" s="282"/>
      <c r="J76" s="282"/>
      <c r="K76" s="276"/>
    </row>
    <row r="77" spans="2:11" ht="15" customHeight="1">
      <c r="B77" s="275"/>
      <c r="C77" s="265" t="s">
        <v>51</v>
      </c>
      <c r="D77" s="282"/>
      <c r="E77" s="282"/>
      <c r="F77" s="284" t="s">
        <v>1150</v>
      </c>
      <c r="G77" s="283"/>
      <c r="H77" s="265" t="s">
        <v>1151</v>
      </c>
      <c r="I77" s="265" t="s">
        <v>1152</v>
      </c>
      <c r="J77" s="265">
        <v>20</v>
      </c>
      <c r="K77" s="276"/>
    </row>
    <row r="78" spans="2:11" ht="15" customHeight="1">
      <c r="B78" s="275"/>
      <c r="C78" s="265" t="s">
        <v>1153</v>
      </c>
      <c r="D78" s="265"/>
      <c r="E78" s="265"/>
      <c r="F78" s="284" t="s">
        <v>1150</v>
      </c>
      <c r="G78" s="283"/>
      <c r="H78" s="265" t="s">
        <v>1154</v>
      </c>
      <c r="I78" s="265" t="s">
        <v>1152</v>
      </c>
      <c r="J78" s="265">
        <v>120</v>
      </c>
      <c r="K78" s="276"/>
    </row>
    <row r="79" spans="2:11" ht="15" customHeight="1">
      <c r="B79" s="285"/>
      <c r="C79" s="265" t="s">
        <v>1155</v>
      </c>
      <c r="D79" s="265"/>
      <c r="E79" s="265"/>
      <c r="F79" s="284" t="s">
        <v>1156</v>
      </c>
      <c r="G79" s="283"/>
      <c r="H79" s="265" t="s">
        <v>1157</v>
      </c>
      <c r="I79" s="265" t="s">
        <v>1152</v>
      </c>
      <c r="J79" s="265">
        <v>50</v>
      </c>
      <c r="K79" s="276"/>
    </row>
    <row r="80" spans="2:11" ht="15" customHeight="1">
      <c r="B80" s="285"/>
      <c r="C80" s="265" t="s">
        <v>1158</v>
      </c>
      <c r="D80" s="265"/>
      <c r="E80" s="265"/>
      <c r="F80" s="284" t="s">
        <v>1150</v>
      </c>
      <c r="G80" s="283"/>
      <c r="H80" s="265" t="s">
        <v>1159</v>
      </c>
      <c r="I80" s="265" t="s">
        <v>1160</v>
      </c>
      <c r="J80" s="265"/>
      <c r="K80" s="276"/>
    </row>
    <row r="81" spans="2:11" ht="15" customHeight="1">
      <c r="B81" s="285"/>
      <c r="C81" s="286" t="s">
        <v>1161</v>
      </c>
      <c r="D81" s="286"/>
      <c r="E81" s="286"/>
      <c r="F81" s="287" t="s">
        <v>1156</v>
      </c>
      <c r="G81" s="286"/>
      <c r="H81" s="286" t="s">
        <v>1162</v>
      </c>
      <c r="I81" s="286" t="s">
        <v>1152</v>
      </c>
      <c r="J81" s="286">
        <v>15</v>
      </c>
      <c r="K81" s="276"/>
    </row>
    <row r="82" spans="2:11" ht="15" customHeight="1">
      <c r="B82" s="285"/>
      <c r="C82" s="286" t="s">
        <v>1163</v>
      </c>
      <c r="D82" s="286"/>
      <c r="E82" s="286"/>
      <c r="F82" s="287" t="s">
        <v>1156</v>
      </c>
      <c r="G82" s="286"/>
      <c r="H82" s="286" t="s">
        <v>1164</v>
      </c>
      <c r="I82" s="286" t="s">
        <v>1152</v>
      </c>
      <c r="J82" s="286">
        <v>15</v>
      </c>
      <c r="K82" s="276"/>
    </row>
    <row r="83" spans="2:11" ht="15" customHeight="1">
      <c r="B83" s="285"/>
      <c r="C83" s="286" t="s">
        <v>1165</v>
      </c>
      <c r="D83" s="286"/>
      <c r="E83" s="286"/>
      <c r="F83" s="287" t="s">
        <v>1156</v>
      </c>
      <c r="G83" s="286"/>
      <c r="H83" s="286" t="s">
        <v>1166</v>
      </c>
      <c r="I83" s="286" t="s">
        <v>1152</v>
      </c>
      <c r="J83" s="286">
        <v>20</v>
      </c>
      <c r="K83" s="276"/>
    </row>
    <row r="84" spans="2:11" ht="15" customHeight="1">
      <c r="B84" s="285"/>
      <c r="C84" s="286" t="s">
        <v>1167</v>
      </c>
      <c r="D84" s="286"/>
      <c r="E84" s="286"/>
      <c r="F84" s="287" t="s">
        <v>1156</v>
      </c>
      <c r="G84" s="286"/>
      <c r="H84" s="286" t="s">
        <v>1168</v>
      </c>
      <c r="I84" s="286" t="s">
        <v>1152</v>
      </c>
      <c r="J84" s="286">
        <v>20</v>
      </c>
      <c r="K84" s="276"/>
    </row>
    <row r="85" spans="2:11" ht="15" customHeight="1">
      <c r="B85" s="285"/>
      <c r="C85" s="265" t="s">
        <v>1169</v>
      </c>
      <c r="D85" s="265"/>
      <c r="E85" s="265"/>
      <c r="F85" s="284" t="s">
        <v>1156</v>
      </c>
      <c r="G85" s="283"/>
      <c r="H85" s="265" t="s">
        <v>1170</v>
      </c>
      <c r="I85" s="265" t="s">
        <v>1152</v>
      </c>
      <c r="J85" s="265">
        <v>50</v>
      </c>
      <c r="K85" s="276"/>
    </row>
    <row r="86" spans="2:11" ht="15" customHeight="1">
      <c r="B86" s="285"/>
      <c r="C86" s="265" t="s">
        <v>1171</v>
      </c>
      <c r="D86" s="265"/>
      <c r="E86" s="265"/>
      <c r="F86" s="284" t="s">
        <v>1156</v>
      </c>
      <c r="G86" s="283"/>
      <c r="H86" s="265" t="s">
        <v>1172</v>
      </c>
      <c r="I86" s="265" t="s">
        <v>1152</v>
      </c>
      <c r="J86" s="265">
        <v>20</v>
      </c>
      <c r="K86" s="276"/>
    </row>
    <row r="87" spans="2:11" ht="15" customHeight="1">
      <c r="B87" s="285"/>
      <c r="C87" s="265" t="s">
        <v>1173</v>
      </c>
      <c r="D87" s="265"/>
      <c r="E87" s="265"/>
      <c r="F87" s="284" t="s">
        <v>1156</v>
      </c>
      <c r="G87" s="283"/>
      <c r="H87" s="265" t="s">
        <v>1174</v>
      </c>
      <c r="I87" s="265" t="s">
        <v>1152</v>
      </c>
      <c r="J87" s="265">
        <v>20</v>
      </c>
      <c r="K87" s="276"/>
    </row>
    <row r="88" spans="2:11" ht="15" customHeight="1">
      <c r="B88" s="285"/>
      <c r="C88" s="265" t="s">
        <v>1175</v>
      </c>
      <c r="D88" s="265"/>
      <c r="E88" s="265"/>
      <c r="F88" s="284" t="s">
        <v>1156</v>
      </c>
      <c r="G88" s="283"/>
      <c r="H88" s="265" t="s">
        <v>1176</v>
      </c>
      <c r="I88" s="265" t="s">
        <v>1152</v>
      </c>
      <c r="J88" s="265">
        <v>50</v>
      </c>
      <c r="K88" s="276"/>
    </row>
    <row r="89" spans="2:11" ht="15" customHeight="1">
      <c r="B89" s="285"/>
      <c r="C89" s="265" t="s">
        <v>1177</v>
      </c>
      <c r="D89" s="265"/>
      <c r="E89" s="265"/>
      <c r="F89" s="284" t="s">
        <v>1156</v>
      </c>
      <c r="G89" s="283"/>
      <c r="H89" s="265" t="s">
        <v>1177</v>
      </c>
      <c r="I89" s="265" t="s">
        <v>1152</v>
      </c>
      <c r="J89" s="265">
        <v>50</v>
      </c>
      <c r="K89" s="276"/>
    </row>
    <row r="90" spans="2:11" ht="15" customHeight="1">
      <c r="B90" s="285"/>
      <c r="C90" s="265" t="s">
        <v>117</v>
      </c>
      <c r="D90" s="265"/>
      <c r="E90" s="265"/>
      <c r="F90" s="284" t="s">
        <v>1156</v>
      </c>
      <c r="G90" s="283"/>
      <c r="H90" s="265" t="s">
        <v>1178</v>
      </c>
      <c r="I90" s="265" t="s">
        <v>1152</v>
      </c>
      <c r="J90" s="265">
        <v>255</v>
      </c>
      <c r="K90" s="276"/>
    </row>
    <row r="91" spans="2:11" ht="15" customHeight="1">
      <c r="B91" s="285"/>
      <c r="C91" s="265" t="s">
        <v>1179</v>
      </c>
      <c r="D91" s="265"/>
      <c r="E91" s="265"/>
      <c r="F91" s="284" t="s">
        <v>1150</v>
      </c>
      <c r="G91" s="283"/>
      <c r="H91" s="265" t="s">
        <v>1180</v>
      </c>
      <c r="I91" s="265" t="s">
        <v>1181</v>
      </c>
      <c r="J91" s="265"/>
      <c r="K91" s="276"/>
    </row>
    <row r="92" spans="2:11" ht="15" customHeight="1">
      <c r="B92" s="285"/>
      <c r="C92" s="265" t="s">
        <v>1182</v>
      </c>
      <c r="D92" s="265"/>
      <c r="E92" s="265"/>
      <c r="F92" s="284" t="s">
        <v>1150</v>
      </c>
      <c r="G92" s="283"/>
      <c r="H92" s="265" t="s">
        <v>1183</v>
      </c>
      <c r="I92" s="265" t="s">
        <v>1184</v>
      </c>
      <c r="J92" s="265"/>
      <c r="K92" s="276"/>
    </row>
    <row r="93" spans="2:11" ht="15" customHeight="1">
      <c r="B93" s="285"/>
      <c r="C93" s="265" t="s">
        <v>1185</v>
      </c>
      <c r="D93" s="265"/>
      <c r="E93" s="265"/>
      <c r="F93" s="284" t="s">
        <v>1150</v>
      </c>
      <c r="G93" s="283"/>
      <c r="H93" s="265" t="s">
        <v>1185</v>
      </c>
      <c r="I93" s="265" t="s">
        <v>1184</v>
      </c>
      <c r="J93" s="265"/>
      <c r="K93" s="276"/>
    </row>
    <row r="94" spans="2:11" ht="15" customHeight="1">
      <c r="B94" s="285"/>
      <c r="C94" s="265" t="s">
        <v>36</v>
      </c>
      <c r="D94" s="265"/>
      <c r="E94" s="265"/>
      <c r="F94" s="284" t="s">
        <v>1150</v>
      </c>
      <c r="G94" s="283"/>
      <c r="H94" s="265" t="s">
        <v>1186</v>
      </c>
      <c r="I94" s="265" t="s">
        <v>1184</v>
      </c>
      <c r="J94" s="265"/>
      <c r="K94" s="276"/>
    </row>
    <row r="95" spans="2:11" ht="15" customHeight="1">
      <c r="B95" s="285"/>
      <c r="C95" s="265" t="s">
        <v>46</v>
      </c>
      <c r="D95" s="265"/>
      <c r="E95" s="265"/>
      <c r="F95" s="284" t="s">
        <v>1150</v>
      </c>
      <c r="G95" s="283"/>
      <c r="H95" s="265" t="s">
        <v>1187</v>
      </c>
      <c r="I95" s="265" t="s">
        <v>1184</v>
      </c>
      <c r="J95" s="265"/>
      <c r="K95" s="276"/>
    </row>
    <row r="96" spans="2:11" ht="15" customHeight="1">
      <c r="B96" s="288"/>
      <c r="C96" s="289"/>
      <c r="D96" s="289"/>
      <c r="E96" s="289"/>
      <c r="F96" s="289"/>
      <c r="G96" s="289"/>
      <c r="H96" s="289"/>
      <c r="I96" s="289"/>
      <c r="J96" s="289"/>
      <c r="K96" s="290"/>
    </row>
    <row r="97" spans="2:11" ht="18.75" customHeight="1">
      <c r="B97" s="291"/>
      <c r="C97" s="292"/>
      <c r="D97" s="292"/>
      <c r="E97" s="292"/>
      <c r="F97" s="292"/>
      <c r="G97" s="292"/>
      <c r="H97" s="292"/>
      <c r="I97" s="292"/>
      <c r="J97" s="292"/>
      <c r="K97" s="291"/>
    </row>
    <row r="98" spans="2:11" ht="18.75" customHeight="1">
      <c r="B98" s="271"/>
      <c r="C98" s="271"/>
      <c r="D98" s="271"/>
      <c r="E98" s="271"/>
      <c r="F98" s="271"/>
      <c r="G98" s="271"/>
      <c r="H98" s="271"/>
      <c r="I98" s="271"/>
      <c r="J98" s="271"/>
      <c r="K98" s="271"/>
    </row>
    <row r="99" spans="2:11" ht="7.5" customHeight="1">
      <c r="B99" s="272"/>
      <c r="C99" s="273"/>
      <c r="D99" s="273"/>
      <c r="E99" s="273"/>
      <c r="F99" s="273"/>
      <c r="G99" s="273"/>
      <c r="H99" s="273"/>
      <c r="I99" s="273"/>
      <c r="J99" s="273"/>
      <c r="K99" s="274"/>
    </row>
    <row r="100" spans="2:11" ht="45" customHeight="1">
      <c r="B100" s="275"/>
      <c r="C100" s="380" t="s">
        <v>1188</v>
      </c>
      <c r="D100" s="380"/>
      <c r="E100" s="380"/>
      <c r="F100" s="380"/>
      <c r="G100" s="380"/>
      <c r="H100" s="380"/>
      <c r="I100" s="380"/>
      <c r="J100" s="380"/>
      <c r="K100" s="276"/>
    </row>
    <row r="101" spans="2:11" ht="17.25" customHeight="1">
      <c r="B101" s="275"/>
      <c r="C101" s="277" t="s">
        <v>1144</v>
      </c>
      <c r="D101" s="277"/>
      <c r="E101" s="277"/>
      <c r="F101" s="277" t="s">
        <v>1145</v>
      </c>
      <c r="G101" s="278"/>
      <c r="H101" s="277" t="s">
        <v>112</v>
      </c>
      <c r="I101" s="277" t="s">
        <v>55</v>
      </c>
      <c r="J101" s="277" t="s">
        <v>1146</v>
      </c>
      <c r="K101" s="276"/>
    </row>
    <row r="102" spans="2:11" ht="17.25" customHeight="1">
      <c r="B102" s="275"/>
      <c r="C102" s="279" t="s">
        <v>1147</v>
      </c>
      <c r="D102" s="279"/>
      <c r="E102" s="279"/>
      <c r="F102" s="280" t="s">
        <v>1148</v>
      </c>
      <c r="G102" s="281"/>
      <c r="H102" s="279"/>
      <c r="I102" s="279"/>
      <c r="J102" s="279" t="s">
        <v>1149</v>
      </c>
      <c r="K102" s="276"/>
    </row>
    <row r="103" spans="2:11" ht="5.25" customHeight="1">
      <c r="B103" s="275"/>
      <c r="C103" s="277"/>
      <c r="D103" s="277"/>
      <c r="E103" s="277"/>
      <c r="F103" s="277"/>
      <c r="G103" s="293"/>
      <c r="H103" s="277"/>
      <c r="I103" s="277"/>
      <c r="J103" s="277"/>
      <c r="K103" s="276"/>
    </row>
    <row r="104" spans="2:11" ht="15" customHeight="1">
      <c r="B104" s="275"/>
      <c r="C104" s="265" t="s">
        <v>51</v>
      </c>
      <c r="D104" s="282"/>
      <c r="E104" s="282"/>
      <c r="F104" s="284" t="s">
        <v>1150</v>
      </c>
      <c r="G104" s="293"/>
      <c r="H104" s="265" t="s">
        <v>1189</v>
      </c>
      <c r="I104" s="265" t="s">
        <v>1152</v>
      </c>
      <c r="J104" s="265">
        <v>20</v>
      </c>
      <c r="K104" s="276"/>
    </row>
    <row r="105" spans="2:11" ht="15" customHeight="1">
      <c r="B105" s="275"/>
      <c r="C105" s="265" t="s">
        <v>1153</v>
      </c>
      <c r="D105" s="265"/>
      <c r="E105" s="265"/>
      <c r="F105" s="284" t="s">
        <v>1150</v>
      </c>
      <c r="G105" s="265"/>
      <c r="H105" s="265" t="s">
        <v>1189</v>
      </c>
      <c r="I105" s="265" t="s">
        <v>1152</v>
      </c>
      <c r="J105" s="265">
        <v>120</v>
      </c>
      <c r="K105" s="276"/>
    </row>
    <row r="106" spans="2:11" ht="15" customHeight="1">
      <c r="B106" s="285"/>
      <c r="C106" s="265" t="s">
        <v>1155</v>
      </c>
      <c r="D106" s="265"/>
      <c r="E106" s="265"/>
      <c r="F106" s="284" t="s">
        <v>1156</v>
      </c>
      <c r="G106" s="265"/>
      <c r="H106" s="265" t="s">
        <v>1189</v>
      </c>
      <c r="I106" s="265" t="s">
        <v>1152</v>
      </c>
      <c r="J106" s="265">
        <v>50</v>
      </c>
      <c r="K106" s="276"/>
    </row>
    <row r="107" spans="2:11" ht="15" customHeight="1">
      <c r="B107" s="285"/>
      <c r="C107" s="265" t="s">
        <v>1158</v>
      </c>
      <c r="D107" s="265"/>
      <c r="E107" s="265"/>
      <c r="F107" s="284" t="s">
        <v>1150</v>
      </c>
      <c r="G107" s="265"/>
      <c r="H107" s="265" t="s">
        <v>1189</v>
      </c>
      <c r="I107" s="265" t="s">
        <v>1160</v>
      </c>
      <c r="J107" s="265"/>
      <c r="K107" s="276"/>
    </row>
    <row r="108" spans="2:11" ht="15" customHeight="1">
      <c r="B108" s="285"/>
      <c r="C108" s="265" t="s">
        <v>1169</v>
      </c>
      <c r="D108" s="265"/>
      <c r="E108" s="265"/>
      <c r="F108" s="284" t="s">
        <v>1156</v>
      </c>
      <c r="G108" s="265"/>
      <c r="H108" s="265" t="s">
        <v>1189</v>
      </c>
      <c r="I108" s="265" t="s">
        <v>1152</v>
      </c>
      <c r="J108" s="265">
        <v>50</v>
      </c>
      <c r="K108" s="276"/>
    </row>
    <row r="109" spans="2:11" ht="15" customHeight="1">
      <c r="B109" s="285"/>
      <c r="C109" s="265" t="s">
        <v>1177</v>
      </c>
      <c r="D109" s="265"/>
      <c r="E109" s="265"/>
      <c r="F109" s="284" t="s">
        <v>1156</v>
      </c>
      <c r="G109" s="265"/>
      <c r="H109" s="265" t="s">
        <v>1189</v>
      </c>
      <c r="I109" s="265" t="s">
        <v>1152</v>
      </c>
      <c r="J109" s="265">
        <v>50</v>
      </c>
      <c r="K109" s="276"/>
    </row>
    <row r="110" spans="2:11" ht="15" customHeight="1">
      <c r="B110" s="285"/>
      <c r="C110" s="265" t="s">
        <v>1175</v>
      </c>
      <c r="D110" s="265"/>
      <c r="E110" s="265"/>
      <c r="F110" s="284" t="s">
        <v>1156</v>
      </c>
      <c r="G110" s="265"/>
      <c r="H110" s="265" t="s">
        <v>1189</v>
      </c>
      <c r="I110" s="265" t="s">
        <v>1152</v>
      </c>
      <c r="J110" s="265">
        <v>50</v>
      </c>
      <c r="K110" s="276"/>
    </row>
    <row r="111" spans="2:11" ht="15" customHeight="1">
      <c r="B111" s="285"/>
      <c r="C111" s="265" t="s">
        <v>51</v>
      </c>
      <c r="D111" s="265"/>
      <c r="E111" s="265"/>
      <c r="F111" s="284" t="s">
        <v>1150</v>
      </c>
      <c r="G111" s="265"/>
      <c r="H111" s="265" t="s">
        <v>1190</v>
      </c>
      <c r="I111" s="265" t="s">
        <v>1152</v>
      </c>
      <c r="J111" s="265">
        <v>20</v>
      </c>
      <c r="K111" s="276"/>
    </row>
    <row r="112" spans="2:11" ht="15" customHeight="1">
      <c r="B112" s="285"/>
      <c r="C112" s="265" t="s">
        <v>1191</v>
      </c>
      <c r="D112" s="265"/>
      <c r="E112" s="265"/>
      <c r="F112" s="284" t="s">
        <v>1150</v>
      </c>
      <c r="G112" s="265"/>
      <c r="H112" s="265" t="s">
        <v>1192</v>
      </c>
      <c r="I112" s="265" t="s">
        <v>1152</v>
      </c>
      <c r="J112" s="265">
        <v>120</v>
      </c>
      <c r="K112" s="276"/>
    </row>
    <row r="113" spans="2:11" ht="15" customHeight="1">
      <c r="B113" s="285"/>
      <c r="C113" s="265" t="s">
        <v>36</v>
      </c>
      <c r="D113" s="265"/>
      <c r="E113" s="265"/>
      <c r="F113" s="284" t="s">
        <v>1150</v>
      </c>
      <c r="G113" s="265"/>
      <c r="H113" s="265" t="s">
        <v>1193</v>
      </c>
      <c r="I113" s="265" t="s">
        <v>1184</v>
      </c>
      <c r="J113" s="265"/>
      <c r="K113" s="276"/>
    </row>
    <row r="114" spans="2:11" ht="15" customHeight="1">
      <c r="B114" s="285"/>
      <c r="C114" s="265" t="s">
        <v>46</v>
      </c>
      <c r="D114" s="265"/>
      <c r="E114" s="265"/>
      <c r="F114" s="284" t="s">
        <v>1150</v>
      </c>
      <c r="G114" s="265"/>
      <c r="H114" s="265" t="s">
        <v>1194</v>
      </c>
      <c r="I114" s="265" t="s">
        <v>1184</v>
      </c>
      <c r="J114" s="265"/>
      <c r="K114" s="276"/>
    </row>
    <row r="115" spans="2:11" ht="15" customHeight="1">
      <c r="B115" s="285"/>
      <c r="C115" s="265" t="s">
        <v>55</v>
      </c>
      <c r="D115" s="265"/>
      <c r="E115" s="265"/>
      <c r="F115" s="284" t="s">
        <v>1150</v>
      </c>
      <c r="G115" s="265"/>
      <c r="H115" s="265" t="s">
        <v>1195</v>
      </c>
      <c r="I115" s="265" t="s">
        <v>1196</v>
      </c>
      <c r="J115" s="265"/>
      <c r="K115" s="276"/>
    </row>
    <row r="116" spans="2:11" ht="15" customHeight="1">
      <c r="B116" s="288"/>
      <c r="C116" s="294"/>
      <c r="D116" s="294"/>
      <c r="E116" s="294"/>
      <c r="F116" s="294"/>
      <c r="G116" s="294"/>
      <c r="H116" s="294"/>
      <c r="I116" s="294"/>
      <c r="J116" s="294"/>
      <c r="K116" s="290"/>
    </row>
    <row r="117" spans="2:11" ht="18.75" customHeight="1">
      <c r="B117" s="295"/>
      <c r="C117" s="261"/>
      <c r="D117" s="261"/>
      <c r="E117" s="261"/>
      <c r="F117" s="296"/>
      <c r="G117" s="261"/>
      <c r="H117" s="261"/>
      <c r="I117" s="261"/>
      <c r="J117" s="261"/>
      <c r="K117" s="295"/>
    </row>
    <row r="118" spans="2:11" ht="18.75" customHeight="1">
      <c r="B118" s="271"/>
      <c r="C118" s="271"/>
      <c r="D118" s="271"/>
      <c r="E118" s="271"/>
      <c r="F118" s="271"/>
      <c r="G118" s="271"/>
      <c r="H118" s="271"/>
      <c r="I118" s="271"/>
      <c r="J118" s="271"/>
      <c r="K118" s="271"/>
    </row>
    <row r="119" spans="2:11" ht="7.5" customHeight="1">
      <c r="B119" s="297"/>
      <c r="C119" s="298"/>
      <c r="D119" s="298"/>
      <c r="E119" s="298"/>
      <c r="F119" s="298"/>
      <c r="G119" s="298"/>
      <c r="H119" s="298"/>
      <c r="I119" s="298"/>
      <c r="J119" s="298"/>
      <c r="K119" s="299"/>
    </row>
    <row r="120" spans="2:11" ht="45" customHeight="1">
      <c r="B120" s="300"/>
      <c r="C120" s="377" t="s">
        <v>1197</v>
      </c>
      <c r="D120" s="377"/>
      <c r="E120" s="377"/>
      <c r="F120" s="377"/>
      <c r="G120" s="377"/>
      <c r="H120" s="377"/>
      <c r="I120" s="377"/>
      <c r="J120" s="377"/>
      <c r="K120" s="301"/>
    </row>
    <row r="121" spans="2:11" ht="17.25" customHeight="1">
      <c r="B121" s="302"/>
      <c r="C121" s="277" t="s">
        <v>1144</v>
      </c>
      <c r="D121" s="277"/>
      <c r="E121" s="277"/>
      <c r="F121" s="277" t="s">
        <v>1145</v>
      </c>
      <c r="G121" s="278"/>
      <c r="H121" s="277" t="s">
        <v>112</v>
      </c>
      <c r="I121" s="277" t="s">
        <v>55</v>
      </c>
      <c r="J121" s="277" t="s">
        <v>1146</v>
      </c>
      <c r="K121" s="303"/>
    </row>
    <row r="122" spans="2:11" ht="17.25" customHeight="1">
      <c r="B122" s="302"/>
      <c r="C122" s="279" t="s">
        <v>1147</v>
      </c>
      <c r="D122" s="279"/>
      <c r="E122" s="279"/>
      <c r="F122" s="280" t="s">
        <v>1148</v>
      </c>
      <c r="G122" s="281"/>
      <c r="H122" s="279"/>
      <c r="I122" s="279"/>
      <c r="J122" s="279" t="s">
        <v>1149</v>
      </c>
      <c r="K122" s="303"/>
    </row>
    <row r="123" spans="2:11" ht="5.25" customHeight="1">
      <c r="B123" s="304"/>
      <c r="C123" s="282"/>
      <c r="D123" s="282"/>
      <c r="E123" s="282"/>
      <c r="F123" s="282"/>
      <c r="G123" s="265"/>
      <c r="H123" s="282"/>
      <c r="I123" s="282"/>
      <c r="J123" s="282"/>
      <c r="K123" s="305"/>
    </row>
    <row r="124" spans="2:11" ht="15" customHeight="1">
      <c r="B124" s="304"/>
      <c r="C124" s="265" t="s">
        <v>1153</v>
      </c>
      <c r="D124" s="282"/>
      <c r="E124" s="282"/>
      <c r="F124" s="284" t="s">
        <v>1150</v>
      </c>
      <c r="G124" s="265"/>
      <c r="H124" s="265" t="s">
        <v>1189</v>
      </c>
      <c r="I124" s="265" t="s">
        <v>1152</v>
      </c>
      <c r="J124" s="265">
        <v>120</v>
      </c>
      <c r="K124" s="306"/>
    </row>
    <row r="125" spans="2:11" ht="15" customHeight="1">
      <c r="B125" s="304"/>
      <c r="C125" s="265" t="s">
        <v>1198</v>
      </c>
      <c r="D125" s="265"/>
      <c r="E125" s="265"/>
      <c r="F125" s="284" t="s">
        <v>1150</v>
      </c>
      <c r="G125" s="265"/>
      <c r="H125" s="265" t="s">
        <v>1199</v>
      </c>
      <c r="I125" s="265" t="s">
        <v>1152</v>
      </c>
      <c r="J125" s="265" t="s">
        <v>1200</v>
      </c>
      <c r="K125" s="306"/>
    </row>
    <row r="126" spans="2:11" ht="15" customHeight="1">
      <c r="B126" s="304"/>
      <c r="C126" s="265" t="s">
        <v>1099</v>
      </c>
      <c r="D126" s="265"/>
      <c r="E126" s="265"/>
      <c r="F126" s="284" t="s">
        <v>1150</v>
      </c>
      <c r="G126" s="265"/>
      <c r="H126" s="265" t="s">
        <v>1201</v>
      </c>
      <c r="I126" s="265" t="s">
        <v>1152</v>
      </c>
      <c r="J126" s="265" t="s">
        <v>1200</v>
      </c>
      <c r="K126" s="306"/>
    </row>
    <row r="127" spans="2:11" ht="15" customHeight="1">
      <c r="B127" s="304"/>
      <c r="C127" s="265" t="s">
        <v>1161</v>
      </c>
      <c r="D127" s="265"/>
      <c r="E127" s="265"/>
      <c r="F127" s="284" t="s">
        <v>1156</v>
      </c>
      <c r="G127" s="265"/>
      <c r="H127" s="265" t="s">
        <v>1162</v>
      </c>
      <c r="I127" s="265" t="s">
        <v>1152</v>
      </c>
      <c r="J127" s="265">
        <v>15</v>
      </c>
      <c r="K127" s="306"/>
    </row>
    <row r="128" spans="2:11" ht="15" customHeight="1">
      <c r="B128" s="304"/>
      <c r="C128" s="286" t="s">
        <v>1163</v>
      </c>
      <c r="D128" s="286"/>
      <c r="E128" s="286"/>
      <c r="F128" s="287" t="s">
        <v>1156</v>
      </c>
      <c r="G128" s="286"/>
      <c r="H128" s="286" t="s">
        <v>1164</v>
      </c>
      <c r="I128" s="286" t="s">
        <v>1152</v>
      </c>
      <c r="J128" s="286">
        <v>15</v>
      </c>
      <c r="K128" s="306"/>
    </row>
    <row r="129" spans="2:11" ht="15" customHeight="1">
      <c r="B129" s="304"/>
      <c r="C129" s="286" t="s">
        <v>1165</v>
      </c>
      <c r="D129" s="286"/>
      <c r="E129" s="286"/>
      <c r="F129" s="287" t="s">
        <v>1156</v>
      </c>
      <c r="G129" s="286"/>
      <c r="H129" s="286" t="s">
        <v>1166</v>
      </c>
      <c r="I129" s="286" t="s">
        <v>1152</v>
      </c>
      <c r="J129" s="286">
        <v>20</v>
      </c>
      <c r="K129" s="306"/>
    </row>
    <row r="130" spans="2:11" ht="15" customHeight="1">
      <c r="B130" s="304"/>
      <c r="C130" s="286" t="s">
        <v>1167</v>
      </c>
      <c r="D130" s="286"/>
      <c r="E130" s="286"/>
      <c r="F130" s="287" t="s">
        <v>1156</v>
      </c>
      <c r="G130" s="286"/>
      <c r="H130" s="286" t="s">
        <v>1168</v>
      </c>
      <c r="I130" s="286" t="s">
        <v>1152</v>
      </c>
      <c r="J130" s="286">
        <v>20</v>
      </c>
      <c r="K130" s="306"/>
    </row>
    <row r="131" spans="2:11" ht="15" customHeight="1">
      <c r="B131" s="304"/>
      <c r="C131" s="265" t="s">
        <v>1155</v>
      </c>
      <c r="D131" s="265"/>
      <c r="E131" s="265"/>
      <c r="F131" s="284" t="s">
        <v>1156</v>
      </c>
      <c r="G131" s="265"/>
      <c r="H131" s="265" t="s">
        <v>1189</v>
      </c>
      <c r="I131" s="265" t="s">
        <v>1152</v>
      </c>
      <c r="J131" s="265">
        <v>50</v>
      </c>
      <c r="K131" s="306"/>
    </row>
    <row r="132" spans="2:11" ht="15" customHeight="1">
      <c r="B132" s="304"/>
      <c r="C132" s="265" t="s">
        <v>1169</v>
      </c>
      <c r="D132" s="265"/>
      <c r="E132" s="265"/>
      <c r="F132" s="284" t="s">
        <v>1156</v>
      </c>
      <c r="G132" s="265"/>
      <c r="H132" s="265" t="s">
        <v>1189</v>
      </c>
      <c r="I132" s="265" t="s">
        <v>1152</v>
      </c>
      <c r="J132" s="265">
        <v>50</v>
      </c>
      <c r="K132" s="306"/>
    </row>
    <row r="133" spans="2:11" ht="15" customHeight="1">
      <c r="B133" s="304"/>
      <c r="C133" s="265" t="s">
        <v>1175</v>
      </c>
      <c r="D133" s="265"/>
      <c r="E133" s="265"/>
      <c r="F133" s="284" t="s">
        <v>1156</v>
      </c>
      <c r="G133" s="265"/>
      <c r="H133" s="265" t="s">
        <v>1189</v>
      </c>
      <c r="I133" s="265" t="s">
        <v>1152</v>
      </c>
      <c r="J133" s="265">
        <v>50</v>
      </c>
      <c r="K133" s="306"/>
    </row>
    <row r="134" spans="2:11" ht="15" customHeight="1">
      <c r="B134" s="304"/>
      <c r="C134" s="265" t="s">
        <v>1177</v>
      </c>
      <c r="D134" s="265"/>
      <c r="E134" s="265"/>
      <c r="F134" s="284" t="s">
        <v>1156</v>
      </c>
      <c r="G134" s="265"/>
      <c r="H134" s="265" t="s">
        <v>1189</v>
      </c>
      <c r="I134" s="265" t="s">
        <v>1152</v>
      </c>
      <c r="J134" s="265">
        <v>50</v>
      </c>
      <c r="K134" s="306"/>
    </row>
    <row r="135" spans="2:11" ht="15" customHeight="1">
      <c r="B135" s="304"/>
      <c r="C135" s="265" t="s">
        <v>117</v>
      </c>
      <c r="D135" s="265"/>
      <c r="E135" s="265"/>
      <c r="F135" s="284" t="s">
        <v>1156</v>
      </c>
      <c r="G135" s="265"/>
      <c r="H135" s="265" t="s">
        <v>1202</v>
      </c>
      <c r="I135" s="265" t="s">
        <v>1152</v>
      </c>
      <c r="J135" s="265">
        <v>255</v>
      </c>
      <c r="K135" s="306"/>
    </row>
    <row r="136" spans="2:11" ht="15" customHeight="1">
      <c r="B136" s="304"/>
      <c r="C136" s="265" t="s">
        <v>1179</v>
      </c>
      <c r="D136" s="265"/>
      <c r="E136" s="265"/>
      <c r="F136" s="284" t="s">
        <v>1150</v>
      </c>
      <c r="G136" s="265"/>
      <c r="H136" s="265" t="s">
        <v>1203</v>
      </c>
      <c r="I136" s="265" t="s">
        <v>1181</v>
      </c>
      <c r="J136" s="265"/>
      <c r="K136" s="306"/>
    </row>
    <row r="137" spans="2:11" ht="15" customHeight="1">
      <c r="B137" s="304"/>
      <c r="C137" s="265" t="s">
        <v>1182</v>
      </c>
      <c r="D137" s="265"/>
      <c r="E137" s="265"/>
      <c r="F137" s="284" t="s">
        <v>1150</v>
      </c>
      <c r="G137" s="265"/>
      <c r="H137" s="265" t="s">
        <v>1204</v>
      </c>
      <c r="I137" s="265" t="s">
        <v>1184</v>
      </c>
      <c r="J137" s="265"/>
      <c r="K137" s="306"/>
    </row>
    <row r="138" spans="2:11" ht="15" customHeight="1">
      <c r="B138" s="304"/>
      <c r="C138" s="265" t="s">
        <v>1185</v>
      </c>
      <c r="D138" s="265"/>
      <c r="E138" s="265"/>
      <c r="F138" s="284" t="s">
        <v>1150</v>
      </c>
      <c r="G138" s="265"/>
      <c r="H138" s="265" t="s">
        <v>1185</v>
      </c>
      <c r="I138" s="265" t="s">
        <v>1184</v>
      </c>
      <c r="J138" s="265"/>
      <c r="K138" s="306"/>
    </row>
    <row r="139" spans="2:11" ht="15" customHeight="1">
      <c r="B139" s="304"/>
      <c r="C139" s="265" t="s">
        <v>36</v>
      </c>
      <c r="D139" s="265"/>
      <c r="E139" s="265"/>
      <c r="F139" s="284" t="s">
        <v>1150</v>
      </c>
      <c r="G139" s="265"/>
      <c r="H139" s="265" t="s">
        <v>1205</v>
      </c>
      <c r="I139" s="265" t="s">
        <v>1184</v>
      </c>
      <c r="J139" s="265"/>
      <c r="K139" s="306"/>
    </row>
    <row r="140" spans="2:11" ht="15" customHeight="1">
      <c r="B140" s="304"/>
      <c r="C140" s="265" t="s">
        <v>1206</v>
      </c>
      <c r="D140" s="265"/>
      <c r="E140" s="265"/>
      <c r="F140" s="284" t="s">
        <v>1150</v>
      </c>
      <c r="G140" s="265"/>
      <c r="H140" s="265" t="s">
        <v>1207</v>
      </c>
      <c r="I140" s="265" t="s">
        <v>1184</v>
      </c>
      <c r="J140" s="265"/>
      <c r="K140" s="306"/>
    </row>
    <row r="141" spans="2:11" ht="15" customHeight="1">
      <c r="B141" s="307"/>
      <c r="C141" s="308"/>
      <c r="D141" s="308"/>
      <c r="E141" s="308"/>
      <c r="F141" s="308"/>
      <c r="G141" s="308"/>
      <c r="H141" s="308"/>
      <c r="I141" s="308"/>
      <c r="J141" s="308"/>
      <c r="K141" s="309"/>
    </row>
    <row r="142" spans="2:11" ht="18.75" customHeight="1">
      <c r="B142" s="261"/>
      <c r="C142" s="261"/>
      <c r="D142" s="261"/>
      <c r="E142" s="261"/>
      <c r="F142" s="296"/>
      <c r="G142" s="261"/>
      <c r="H142" s="261"/>
      <c r="I142" s="261"/>
      <c r="J142" s="261"/>
      <c r="K142" s="261"/>
    </row>
    <row r="143" spans="2:11" ht="18.75" customHeight="1">
      <c r="B143" s="271"/>
      <c r="C143" s="271"/>
      <c r="D143" s="271"/>
      <c r="E143" s="271"/>
      <c r="F143" s="271"/>
      <c r="G143" s="271"/>
      <c r="H143" s="271"/>
      <c r="I143" s="271"/>
      <c r="J143" s="271"/>
      <c r="K143" s="271"/>
    </row>
    <row r="144" spans="2:11" ht="7.5" customHeight="1">
      <c r="B144" s="272"/>
      <c r="C144" s="273"/>
      <c r="D144" s="273"/>
      <c r="E144" s="273"/>
      <c r="F144" s="273"/>
      <c r="G144" s="273"/>
      <c r="H144" s="273"/>
      <c r="I144" s="273"/>
      <c r="J144" s="273"/>
      <c r="K144" s="274"/>
    </row>
    <row r="145" spans="2:11" ht="45" customHeight="1">
      <c r="B145" s="275"/>
      <c r="C145" s="380" t="s">
        <v>1208</v>
      </c>
      <c r="D145" s="380"/>
      <c r="E145" s="380"/>
      <c r="F145" s="380"/>
      <c r="G145" s="380"/>
      <c r="H145" s="380"/>
      <c r="I145" s="380"/>
      <c r="J145" s="380"/>
      <c r="K145" s="276"/>
    </row>
    <row r="146" spans="2:11" ht="17.25" customHeight="1">
      <c r="B146" s="275"/>
      <c r="C146" s="277" t="s">
        <v>1144</v>
      </c>
      <c r="D146" s="277"/>
      <c r="E146" s="277"/>
      <c r="F146" s="277" t="s">
        <v>1145</v>
      </c>
      <c r="G146" s="278"/>
      <c r="H146" s="277" t="s">
        <v>112</v>
      </c>
      <c r="I146" s="277" t="s">
        <v>55</v>
      </c>
      <c r="J146" s="277" t="s">
        <v>1146</v>
      </c>
      <c r="K146" s="276"/>
    </row>
    <row r="147" spans="2:11" ht="17.25" customHeight="1">
      <c r="B147" s="275"/>
      <c r="C147" s="279" t="s">
        <v>1147</v>
      </c>
      <c r="D147" s="279"/>
      <c r="E147" s="279"/>
      <c r="F147" s="280" t="s">
        <v>1148</v>
      </c>
      <c r="G147" s="281"/>
      <c r="H147" s="279"/>
      <c r="I147" s="279"/>
      <c r="J147" s="279" t="s">
        <v>1149</v>
      </c>
      <c r="K147" s="276"/>
    </row>
    <row r="148" spans="2:11" ht="5.25" customHeight="1">
      <c r="B148" s="285"/>
      <c r="C148" s="282"/>
      <c r="D148" s="282"/>
      <c r="E148" s="282"/>
      <c r="F148" s="282"/>
      <c r="G148" s="283"/>
      <c r="H148" s="282"/>
      <c r="I148" s="282"/>
      <c r="J148" s="282"/>
      <c r="K148" s="306"/>
    </row>
    <row r="149" spans="2:11" ht="15" customHeight="1">
      <c r="B149" s="285"/>
      <c r="C149" s="310" t="s">
        <v>1153</v>
      </c>
      <c r="D149" s="265"/>
      <c r="E149" s="265"/>
      <c r="F149" s="311" t="s">
        <v>1150</v>
      </c>
      <c r="G149" s="265"/>
      <c r="H149" s="310" t="s">
        <v>1189</v>
      </c>
      <c r="I149" s="310" t="s">
        <v>1152</v>
      </c>
      <c r="J149" s="310">
        <v>120</v>
      </c>
      <c r="K149" s="306"/>
    </row>
    <row r="150" spans="2:11" ht="15" customHeight="1">
      <c r="B150" s="285"/>
      <c r="C150" s="310" t="s">
        <v>1198</v>
      </c>
      <c r="D150" s="265"/>
      <c r="E150" s="265"/>
      <c r="F150" s="311" t="s">
        <v>1150</v>
      </c>
      <c r="G150" s="265"/>
      <c r="H150" s="310" t="s">
        <v>1209</v>
      </c>
      <c r="I150" s="310" t="s">
        <v>1152</v>
      </c>
      <c r="J150" s="310" t="s">
        <v>1200</v>
      </c>
      <c r="K150" s="306"/>
    </row>
    <row r="151" spans="2:11" ht="15" customHeight="1">
      <c r="B151" s="285"/>
      <c r="C151" s="310" t="s">
        <v>1099</v>
      </c>
      <c r="D151" s="265"/>
      <c r="E151" s="265"/>
      <c r="F151" s="311" t="s">
        <v>1150</v>
      </c>
      <c r="G151" s="265"/>
      <c r="H151" s="310" t="s">
        <v>1210</v>
      </c>
      <c r="I151" s="310" t="s">
        <v>1152</v>
      </c>
      <c r="J151" s="310" t="s">
        <v>1200</v>
      </c>
      <c r="K151" s="306"/>
    </row>
    <row r="152" spans="2:11" ht="15" customHeight="1">
      <c r="B152" s="285"/>
      <c r="C152" s="310" t="s">
        <v>1155</v>
      </c>
      <c r="D152" s="265"/>
      <c r="E152" s="265"/>
      <c r="F152" s="311" t="s">
        <v>1156</v>
      </c>
      <c r="G152" s="265"/>
      <c r="H152" s="310" t="s">
        <v>1189</v>
      </c>
      <c r="I152" s="310" t="s">
        <v>1152</v>
      </c>
      <c r="J152" s="310">
        <v>50</v>
      </c>
      <c r="K152" s="306"/>
    </row>
    <row r="153" spans="2:11" ht="15" customHeight="1">
      <c r="B153" s="285"/>
      <c r="C153" s="310" t="s">
        <v>1158</v>
      </c>
      <c r="D153" s="265"/>
      <c r="E153" s="265"/>
      <c r="F153" s="311" t="s">
        <v>1150</v>
      </c>
      <c r="G153" s="265"/>
      <c r="H153" s="310" t="s">
        <v>1189</v>
      </c>
      <c r="I153" s="310" t="s">
        <v>1160</v>
      </c>
      <c r="J153" s="310"/>
      <c r="K153" s="306"/>
    </row>
    <row r="154" spans="2:11" ht="15" customHeight="1">
      <c r="B154" s="285"/>
      <c r="C154" s="310" t="s">
        <v>1169</v>
      </c>
      <c r="D154" s="265"/>
      <c r="E154" s="265"/>
      <c r="F154" s="311" t="s">
        <v>1156</v>
      </c>
      <c r="G154" s="265"/>
      <c r="H154" s="310" t="s">
        <v>1189</v>
      </c>
      <c r="I154" s="310" t="s">
        <v>1152</v>
      </c>
      <c r="J154" s="310">
        <v>50</v>
      </c>
      <c r="K154" s="306"/>
    </row>
    <row r="155" spans="2:11" ht="15" customHeight="1">
      <c r="B155" s="285"/>
      <c r="C155" s="310" t="s">
        <v>1177</v>
      </c>
      <c r="D155" s="265"/>
      <c r="E155" s="265"/>
      <c r="F155" s="311" t="s">
        <v>1156</v>
      </c>
      <c r="G155" s="265"/>
      <c r="H155" s="310" t="s">
        <v>1189</v>
      </c>
      <c r="I155" s="310" t="s">
        <v>1152</v>
      </c>
      <c r="J155" s="310">
        <v>50</v>
      </c>
      <c r="K155" s="306"/>
    </row>
    <row r="156" spans="2:11" ht="15" customHeight="1">
      <c r="B156" s="285"/>
      <c r="C156" s="310" t="s">
        <v>1175</v>
      </c>
      <c r="D156" s="265"/>
      <c r="E156" s="265"/>
      <c r="F156" s="311" t="s">
        <v>1156</v>
      </c>
      <c r="G156" s="265"/>
      <c r="H156" s="310" t="s">
        <v>1189</v>
      </c>
      <c r="I156" s="310" t="s">
        <v>1152</v>
      </c>
      <c r="J156" s="310">
        <v>50</v>
      </c>
      <c r="K156" s="306"/>
    </row>
    <row r="157" spans="2:11" ht="15" customHeight="1">
      <c r="B157" s="285"/>
      <c r="C157" s="310" t="s">
        <v>87</v>
      </c>
      <c r="D157" s="265"/>
      <c r="E157" s="265"/>
      <c r="F157" s="311" t="s">
        <v>1150</v>
      </c>
      <c r="G157" s="265"/>
      <c r="H157" s="310" t="s">
        <v>1211</v>
      </c>
      <c r="I157" s="310" t="s">
        <v>1152</v>
      </c>
      <c r="J157" s="310" t="s">
        <v>1212</v>
      </c>
      <c r="K157" s="306"/>
    </row>
    <row r="158" spans="2:11" ht="15" customHeight="1">
      <c r="B158" s="285"/>
      <c r="C158" s="310" t="s">
        <v>1213</v>
      </c>
      <c r="D158" s="265"/>
      <c r="E158" s="265"/>
      <c r="F158" s="311" t="s">
        <v>1150</v>
      </c>
      <c r="G158" s="265"/>
      <c r="H158" s="310" t="s">
        <v>1214</v>
      </c>
      <c r="I158" s="310" t="s">
        <v>1184</v>
      </c>
      <c r="J158" s="310"/>
      <c r="K158" s="306"/>
    </row>
    <row r="159" spans="2:11" ht="15" customHeight="1">
      <c r="B159" s="312"/>
      <c r="C159" s="294"/>
      <c r="D159" s="294"/>
      <c r="E159" s="294"/>
      <c r="F159" s="294"/>
      <c r="G159" s="294"/>
      <c r="H159" s="294"/>
      <c r="I159" s="294"/>
      <c r="J159" s="294"/>
      <c r="K159" s="313"/>
    </row>
    <row r="160" spans="2:11" ht="18.75" customHeight="1">
      <c r="B160" s="261"/>
      <c r="C160" s="265"/>
      <c r="D160" s="265"/>
      <c r="E160" s="265"/>
      <c r="F160" s="284"/>
      <c r="G160" s="265"/>
      <c r="H160" s="265"/>
      <c r="I160" s="265"/>
      <c r="J160" s="265"/>
      <c r="K160" s="261"/>
    </row>
    <row r="161" spans="2:11" ht="18.75" customHeight="1">
      <c r="B161" s="271"/>
      <c r="C161" s="271"/>
      <c r="D161" s="271"/>
      <c r="E161" s="271"/>
      <c r="F161" s="271"/>
      <c r="G161" s="271"/>
      <c r="H161" s="271"/>
      <c r="I161" s="271"/>
      <c r="J161" s="271"/>
      <c r="K161" s="271"/>
    </row>
    <row r="162" spans="2:11" ht="7.5" customHeight="1">
      <c r="B162" s="252"/>
      <c r="C162" s="253"/>
      <c r="D162" s="253"/>
      <c r="E162" s="253"/>
      <c r="F162" s="253"/>
      <c r="G162" s="253"/>
      <c r="H162" s="253"/>
      <c r="I162" s="253"/>
      <c r="J162" s="253"/>
      <c r="K162" s="254"/>
    </row>
    <row r="163" spans="2:11" ht="45" customHeight="1">
      <c r="B163" s="255"/>
      <c r="C163" s="377" t="s">
        <v>1215</v>
      </c>
      <c r="D163" s="377"/>
      <c r="E163" s="377"/>
      <c r="F163" s="377"/>
      <c r="G163" s="377"/>
      <c r="H163" s="377"/>
      <c r="I163" s="377"/>
      <c r="J163" s="377"/>
      <c r="K163" s="256"/>
    </row>
    <row r="164" spans="2:11" ht="17.25" customHeight="1">
      <c r="B164" s="255"/>
      <c r="C164" s="277" t="s">
        <v>1144</v>
      </c>
      <c r="D164" s="277"/>
      <c r="E164" s="277"/>
      <c r="F164" s="277" t="s">
        <v>1145</v>
      </c>
      <c r="G164" s="314"/>
      <c r="H164" s="315" t="s">
        <v>112</v>
      </c>
      <c r="I164" s="315" t="s">
        <v>55</v>
      </c>
      <c r="J164" s="277" t="s">
        <v>1146</v>
      </c>
      <c r="K164" s="256"/>
    </row>
    <row r="165" spans="2:11" ht="17.25" customHeight="1">
      <c r="B165" s="258"/>
      <c r="C165" s="279" t="s">
        <v>1147</v>
      </c>
      <c r="D165" s="279"/>
      <c r="E165" s="279"/>
      <c r="F165" s="280" t="s">
        <v>1148</v>
      </c>
      <c r="G165" s="316"/>
      <c r="H165" s="317"/>
      <c r="I165" s="317"/>
      <c r="J165" s="279" t="s">
        <v>1149</v>
      </c>
      <c r="K165" s="259"/>
    </row>
    <row r="166" spans="2:11" ht="5.25" customHeight="1">
      <c r="B166" s="285"/>
      <c r="C166" s="282"/>
      <c r="D166" s="282"/>
      <c r="E166" s="282"/>
      <c r="F166" s="282"/>
      <c r="G166" s="283"/>
      <c r="H166" s="282"/>
      <c r="I166" s="282"/>
      <c r="J166" s="282"/>
      <c r="K166" s="306"/>
    </row>
    <row r="167" spans="2:11" ht="15" customHeight="1">
      <c r="B167" s="285"/>
      <c r="C167" s="265" t="s">
        <v>1153</v>
      </c>
      <c r="D167" s="265"/>
      <c r="E167" s="265"/>
      <c r="F167" s="284" t="s">
        <v>1150</v>
      </c>
      <c r="G167" s="265"/>
      <c r="H167" s="265" t="s">
        <v>1189</v>
      </c>
      <c r="I167" s="265" t="s">
        <v>1152</v>
      </c>
      <c r="J167" s="265">
        <v>120</v>
      </c>
      <c r="K167" s="306"/>
    </row>
    <row r="168" spans="2:11" ht="15" customHeight="1">
      <c r="B168" s="285"/>
      <c r="C168" s="265" t="s">
        <v>1198</v>
      </c>
      <c r="D168" s="265"/>
      <c r="E168" s="265"/>
      <c r="F168" s="284" t="s">
        <v>1150</v>
      </c>
      <c r="G168" s="265"/>
      <c r="H168" s="265" t="s">
        <v>1199</v>
      </c>
      <c r="I168" s="265" t="s">
        <v>1152</v>
      </c>
      <c r="J168" s="265" t="s">
        <v>1200</v>
      </c>
      <c r="K168" s="306"/>
    </row>
    <row r="169" spans="2:11" ht="15" customHeight="1">
      <c r="B169" s="285"/>
      <c r="C169" s="265" t="s">
        <v>1099</v>
      </c>
      <c r="D169" s="265"/>
      <c r="E169" s="265"/>
      <c r="F169" s="284" t="s">
        <v>1150</v>
      </c>
      <c r="G169" s="265"/>
      <c r="H169" s="265" t="s">
        <v>1216</v>
      </c>
      <c r="I169" s="265" t="s">
        <v>1152</v>
      </c>
      <c r="J169" s="265" t="s">
        <v>1200</v>
      </c>
      <c r="K169" s="306"/>
    </row>
    <row r="170" spans="2:11" ht="15" customHeight="1">
      <c r="B170" s="285"/>
      <c r="C170" s="265" t="s">
        <v>1155</v>
      </c>
      <c r="D170" s="265"/>
      <c r="E170" s="265"/>
      <c r="F170" s="284" t="s">
        <v>1156</v>
      </c>
      <c r="G170" s="265"/>
      <c r="H170" s="265" t="s">
        <v>1216</v>
      </c>
      <c r="I170" s="265" t="s">
        <v>1152</v>
      </c>
      <c r="J170" s="265">
        <v>50</v>
      </c>
      <c r="K170" s="306"/>
    </row>
    <row r="171" spans="2:11" ht="15" customHeight="1">
      <c r="B171" s="285"/>
      <c r="C171" s="265" t="s">
        <v>1158</v>
      </c>
      <c r="D171" s="265"/>
      <c r="E171" s="265"/>
      <c r="F171" s="284" t="s">
        <v>1150</v>
      </c>
      <c r="G171" s="265"/>
      <c r="H171" s="265" t="s">
        <v>1216</v>
      </c>
      <c r="I171" s="265" t="s">
        <v>1160</v>
      </c>
      <c r="J171" s="265"/>
      <c r="K171" s="306"/>
    </row>
    <row r="172" spans="2:11" ht="15" customHeight="1">
      <c r="B172" s="285"/>
      <c r="C172" s="265" t="s">
        <v>1169</v>
      </c>
      <c r="D172" s="265"/>
      <c r="E172" s="265"/>
      <c r="F172" s="284" t="s">
        <v>1156</v>
      </c>
      <c r="G172" s="265"/>
      <c r="H172" s="265" t="s">
        <v>1216</v>
      </c>
      <c r="I172" s="265" t="s">
        <v>1152</v>
      </c>
      <c r="J172" s="265">
        <v>50</v>
      </c>
      <c r="K172" s="306"/>
    </row>
    <row r="173" spans="2:11" ht="15" customHeight="1">
      <c r="B173" s="285"/>
      <c r="C173" s="265" t="s">
        <v>1177</v>
      </c>
      <c r="D173" s="265"/>
      <c r="E173" s="265"/>
      <c r="F173" s="284" t="s">
        <v>1156</v>
      </c>
      <c r="G173" s="265"/>
      <c r="H173" s="265" t="s">
        <v>1216</v>
      </c>
      <c r="I173" s="265" t="s">
        <v>1152</v>
      </c>
      <c r="J173" s="265">
        <v>50</v>
      </c>
      <c r="K173" s="306"/>
    </row>
    <row r="174" spans="2:11" ht="15" customHeight="1">
      <c r="B174" s="285"/>
      <c r="C174" s="265" t="s">
        <v>1175</v>
      </c>
      <c r="D174" s="265"/>
      <c r="E174" s="265"/>
      <c r="F174" s="284" t="s">
        <v>1156</v>
      </c>
      <c r="G174" s="265"/>
      <c r="H174" s="265" t="s">
        <v>1216</v>
      </c>
      <c r="I174" s="265" t="s">
        <v>1152</v>
      </c>
      <c r="J174" s="265">
        <v>50</v>
      </c>
      <c r="K174" s="306"/>
    </row>
    <row r="175" spans="2:11" ht="15" customHeight="1">
      <c r="B175" s="285"/>
      <c r="C175" s="265" t="s">
        <v>111</v>
      </c>
      <c r="D175" s="265"/>
      <c r="E175" s="265"/>
      <c r="F175" s="284" t="s">
        <v>1150</v>
      </c>
      <c r="G175" s="265"/>
      <c r="H175" s="265" t="s">
        <v>1217</v>
      </c>
      <c r="I175" s="265" t="s">
        <v>1218</v>
      </c>
      <c r="J175" s="265"/>
      <c r="K175" s="306"/>
    </row>
    <row r="176" spans="2:11" ht="15" customHeight="1">
      <c r="B176" s="285"/>
      <c r="C176" s="265" t="s">
        <v>55</v>
      </c>
      <c r="D176" s="265"/>
      <c r="E176" s="265"/>
      <c r="F176" s="284" t="s">
        <v>1150</v>
      </c>
      <c r="G176" s="265"/>
      <c r="H176" s="265" t="s">
        <v>1219</v>
      </c>
      <c r="I176" s="265" t="s">
        <v>1220</v>
      </c>
      <c r="J176" s="265">
        <v>1</v>
      </c>
      <c r="K176" s="306"/>
    </row>
    <row r="177" spans="2:11" ht="15" customHeight="1">
      <c r="B177" s="285"/>
      <c r="C177" s="265" t="s">
        <v>51</v>
      </c>
      <c r="D177" s="265"/>
      <c r="E177" s="265"/>
      <c r="F177" s="284" t="s">
        <v>1150</v>
      </c>
      <c r="G177" s="265"/>
      <c r="H177" s="265" t="s">
        <v>1221</v>
      </c>
      <c r="I177" s="265" t="s">
        <v>1152</v>
      </c>
      <c r="J177" s="265">
        <v>20</v>
      </c>
      <c r="K177" s="306"/>
    </row>
    <row r="178" spans="2:11" ht="15" customHeight="1">
      <c r="B178" s="285"/>
      <c r="C178" s="265" t="s">
        <v>112</v>
      </c>
      <c r="D178" s="265"/>
      <c r="E178" s="265"/>
      <c r="F178" s="284" t="s">
        <v>1150</v>
      </c>
      <c r="G178" s="265"/>
      <c r="H178" s="265" t="s">
        <v>1222</v>
      </c>
      <c r="I178" s="265" t="s">
        <v>1152</v>
      </c>
      <c r="J178" s="265">
        <v>255</v>
      </c>
      <c r="K178" s="306"/>
    </row>
    <row r="179" spans="2:11" ht="15" customHeight="1">
      <c r="B179" s="285"/>
      <c r="C179" s="265" t="s">
        <v>113</v>
      </c>
      <c r="D179" s="265"/>
      <c r="E179" s="265"/>
      <c r="F179" s="284" t="s">
        <v>1150</v>
      </c>
      <c r="G179" s="265"/>
      <c r="H179" s="265" t="s">
        <v>1115</v>
      </c>
      <c r="I179" s="265" t="s">
        <v>1152</v>
      </c>
      <c r="J179" s="265">
        <v>10</v>
      </c>
      <c r="K179" s="306"/>
    </row>
    <row r="180" spans="2:11" ht="15" customHeight="1">
      <c r="B180" s="285"/>
      <c r="C180" s="265" t="s">
        <v>114</v>
      </c>
      <c r="D180" s="265"/>
      <c r="E180" s="265"/>
      <c r="F180" s="284" t="s">
        <v>1150</v>
      </c>
      <c r="G180" s="265"/>
      <c r="H180" s="265" t="s">
        <v>1223</v>
      </c>
      <c r="I180" s="265" t="s">
        <v>1184</v>
      </c>
      <c r="J180" s="265"/>
      <c r="K180" s="306"/>
    </row>
    <row r="181" spans="2:11" ht="15" customHeight="1">
      <c r="B181" s="285"/>
      <c r="C181" s="265" t="s">
        <v>1224</v>
      </c>
      <c r="D181" s="265"/>
      <c r="E181" s="265"/>
      <c r="F181" s="284" t="s">
        <v>1150</v>
      </c>
      <c r="G181" s="265"/>
      <c r="H181" s="265" t="s">
        <v>1225</v>
      </c>
      <c r="I181" s="265" t="s">
        <v>1184</v>
      </c>
      <c r="J181" s="265"/>
      <c r="K181" s="306"/>
    </row>
    <row r="182" spans="2:11" ht="15" customHeight="1">
      <c r="B182" s="285"/>
      <c r="C182" s="265" t="s">
        <v>1213</v>
      </c>
      <c r="D182" s="265"/>
      <c r="E182" s="265"/>
      <c r="F182" s="284" t="s">
        <v>1150</v>
      </c>
      <c r="G182" s="265"/>
      <c r="H182" s="265" t="s">
        <v>1226</v>
      </c>
      <c r="I182" s="265" t="s">
        <v>1184</v>
      </c>
      <c r="J182" s="265"/>
      <c r="K182" s="306"/>
    </row>
    <row r="183" spans="2:11" ht="15" customHeight="1">
      <c r="B183" s="285"/>
      <c r="C183" s="265" t="s">
        <v>116</v>
      </c>
      <c r="D183" s="265"/>
      <c r="E183" s="265"/>
      <c r="F183" s="284" t="s">
        <v>1156</v>
      </c>
      <c r="G183" s="265"/>
      <c r="H183" s="265" t="s">
        <v>1227</v>
      </c>
      <c r="I183" s="265" t="s">
        <v>1152</v>
      </c>
      <c r="J183" s="265">
        <v>50</v>
      </c>
      <c r="K183" s="306"/>
    </row>
    <row r="184" spans="2:11" ht="15" customHeight="1">
      <c r="B184" s="285"/>
      <c r="C184" s="265" t="s">
        <v>1228</v>
      </c>
      <c r="D184" s="265"/>
      <c r="E184" s="265"/>
      <c r="F184" s="284" t="s">
        <v>1156</v>
      </c>
      <c r="G184" s="265"/>
      <c r="H184" s="265" t="s">
        <v>1229</v>
      </c>
      <c r="I184" s="265" t="s">
        <v>1230</v>
      </c>
      <c r="J184" s="265"/>
      <c r="K184" s="306"/>
    </row>
    <row r="185" spans="2:11" ht="15" customHeight="1">
      <c r="B185" s="285"/>
      <c r="C185" s="265" t="s">
        <v>1231</v>
      </c>
      <c r="D185" s="265"/>
      <c r="E185" s="265"/>
      <c r="F185" s="284" t="s">
        <v>1156</v>
      </c>
      <c r="G185" s="265"/>
      <c r="H185" s="265" t="s">
        <v>1232</v>
      </c>
      <c r="I185" s="265" t="s">
        <v>1230</v>
      </c>
      <c r="J185" s="265"/>
      <c r="K185" s="306"/>
    </row>
    <row r="186" spans="2:11" ht="15" customHeight="1">
      <c r="B186" s="285"/>
      <c r="C186" s="265" t="s">
        <v>1233</v>
      </c>
      <c r="D186" s="265"/>
      <c r="E186" s="265"/>
      <c r="F186" s="284" t="s">
        <v>1156</v>
      </c>
      <c r="G186" s="265"/>
      <c r="H186" s="265" t="s">
        <v>1234</v>
      </c>
      <c r="I186" s="265" t="s">
        <v>1230</v>
      </c>
      <c r="J186" s="265"/>
      <c r="K186" s="306"/>
    </row>
    <row r="187" spans="2:11" ht="15" customHeight="1">
      <c r="B187" s="285"/>
      <c r="C187" s="318" t="s">
        <v>1235</v>
      </c>
      <c r="D187" s="265"/>
      <c r="E187" s="265"/>
      <c r="F187" s="284" t="s">
        <v>1156</v>
      </c>
      <c r="G187" s="265"/>
      <c r="H187" s="265" t="s">
        <v>1236</v>
      </c>
      <c r="I187" s="265" t="s">
        <v>1237</v>
      </c>
      <c r="J187" s="319" t="s">
        <v>1238</v>
      </c>
      <c r="K187" s="306"/>
    </row>
    <row r="188" spans="2:11" ht="15" customHeight="1">
      <c r="B188" s="312"/>
      <c r="C188" s="320"/>
      <c r="D188" s="294"/>
      <c r="E188" s="294"/>
      <c r="F188" s="294"/>
      <c r="G188" s="294"/>
      <c r="H188" s="294"/>
      <c r="I188" s="294"/>
      <c r="J188" s="294"/>
      <c r="K188" s="313"/>
    </row>
    <row r="189" spans="2:11" ht="18.75" customHeight="1">
      <c r="B189" s="321"/>
      <c r="C189" s="322"/>
      <c r="D189" s="322"/>
      <c r="E189" s="322"/>
      <c r="F189" s="323"/>
      <c r="G189" s="265"/>
      <c r="H189" s="265"/>
      <c r="I189" s="265"/>
      <c r="J189" s="265"/>
      <c r="K189" s="261"/>
    </row>
    <row r="190" spans="2:11" ht="18.75" customHeight="1">
      <c r="B190" s="261"/>
      <c r="C190" s="265"/>
      <c r="D190" s="265"/>
      <c r="E190" s="265"/>
      <c r="F190" s="284"/>
      <c r="G190" s="265"/>
      <c r="H190" s="265"/>
      <c r="I190" s="265"/>
      <c r="J190" s="265"/>
      <c r="K190" s="261"/>
    </row>
    <row r="191" spans="2:11" ht="18.75" customHeight="1">
      <c r="B191" s="271"/>
      <c r="C191" s="271"/>
      <c r="D191" s="271"/>
      <c r="E191" s="271"/>
      <c r="F191" s="271"/>
      <c r="G191" s="271"/>
      <c r="H191" s="271"/>
      <c r="I191" s="271"/>
      <c r="J191" s="271"/>
      <c r="K191" s="271"/>
    </row>
    <row r="192" spans="2:11">
      <c r="B192" s="252"/>
      <c r="C192" s="253"/>
      <c r="D192" s="253"/>
      <c r="E192" s="253"/>
      <c r="F192" s="253"/>
      <c r="G192" s="253"/>
      <c r="H192" s="253"/>
      <c r="I192" s="253"/>
      <c r="J192" s="253"/>
      <c r="K192" s="254"/>
    </row>
    <row r="193" spans="2:11" ht="21">
      <c r="B193" s="255"/>
      <c r="C193" s="377" t="s">
        <v>1239</v>
      </c>
      <c r="D193" s="377"/>
      <c r="E193" s="377"/>
      <c r="F193" s="377"/>
      <c r="G193" s="377"/>
      <c r="H193" s="377"/>
      <c r="I193" s="377"/>
      <c r="J193" s="377"/>
      <c r="K193" s="256"/>
    </row>
    <row r="194" spans="2:11" ht="25.5" customHeight="1">
      <c r="B194" s="255"/>
      <c r="C194" s="324" t="s">
        <v>1240</v>
      </c>
      <c r="D194" s="324"/>
      <c r="E194" s="324"/>
      <c r="F194" s="324" t="s">
        <v>1241</v>
      </c>
      <c r="G194" s="325"/>
      <c r="H194" s="378" t="s">
        <v>1242</v>
      </c>
      <c r="I194" s="378"/>
      <c r="J194" s="378"/>
      <c r="K194" s="256"/>
    </row>
    <row r="195" spans="2:11" ht="5.25" customHeight="1">
      <c r="B195" s="285"/>
      <c r="C195" s="282"/>
      <c r="D195" s="282"/>
      <c r="E195" s="282"/>
      <c r="F195" s="282"/>
      <c r="G195" s="265"/>
      <c r="H195" s="282"/>
      <c r="I195" s="282"/>
      <c r="J195" s="282"/>
      <c r="K195" s="306"/>
    </row>
    <row r="196" spans="2:11" ht="15" customHeight="1">
      <c r="B196" s="285"/>
      <c r="C196" s="265" t="s">
        <v>1243</v>
      </c>
      <c r="D196" s="265"/>
      <c r="E196" s="265"/>
      <c r="F196" s="284" t="s">
        <v>41</v>
      </c>
      <c r="G196" s="265"/>
      <c r="H196" s="376" t="s">
        <v>1244</v>
      </c>
      <c r="I196" s="376"/>
      <c r="J196" s="376"/>
      <c r="K196" s="306"/>
    </row>
    <row r="197" spans="2:11" ht="15" customHeight="1">
      <c r="B197" s="285"/>
      <c r="C197" s="291"/>
      <c r="D197" s="265"/>
      <c r="E197" s="265"/>
      <c r="F197" s="284" t="s">
        <v>42</v>
      </c>
      <c r="G197" s="265"/>
      <c r="H197" s="376" t="s">
        <v>1245</v>
      </c>
      <c r="I197" s="376"/>
      <c r="J197" s="376"/>
      <c r="K197" s="306"/>
    </row>
    <row r="198" spans="2:11" ht="15" customHeight="1">
      <c r="B198" s="285"/>
      <c r="C198" s="291"/>
      <c r="D198" s="265"/>
      <c r="E198" s="265"/>
      <c r="F198" s="284" t="s">
        <v>45</v>
      </c>
      <c r="G198" s="265"/>
      <c r="H198" s="376" t="s">
        <v>1246</v>
      </c>
      <c r="I198" s="376"/>
      <c r="J198" s="376"/>
      <c r="K198" s="306"/>
    </row>
    <row r="199" spans="2:11" ht="15" customHeight="1">
      <c r="B199" s="285"/>
      <c r="C199" s="265"/>
      <c r="D199" s="265"/>
      <c r="E199" s="265"/>
      <c r="F199" s="284" t="s">
        <v>43</v>
      </c>
      <c r="G199" s="265"/>
      <c r="H199" s="376" t="s">
        <v>1247</v>
      </c>
      <c r="I199" s="376"/>
      <c r="J199" s="376"/>
      <c r="K199" s="306"/>
    </row>
    <row r="200" spans="2:11" ht="15" customHeight="1">
      <c r="B200" s="285"/>
      <c r="C200" s="265"/>
      <c r="D200" s="265"/>
      <c r="E200" s="265"/>
      <c r="F200" s="284" t="s">
        <v>44</v>
      </c>
      <c r="G200" s="265"/>
      <c r="H200" s="376" t="s">
        <v>1248</v>
      </c>
      <c r="I200" s="376"/>
      <c r="J200" s="376"/>
      <c r="K200" s="306"/>
    </row>
    <row r="201" spans="2:11" ht="15" customHeight="1">
      <c r="B201" s="285"/>
      <c r="C201" s="265"/>
      <c r="D201" s="265"/>
      <c r="E201" s="265"/>
      <c r="F201" s="284"/>
      <c r="G201" s="265"/>
      <c r="H201" s="265"/>
      <c r="I201" s="265"/>
      <c r="J201" s="265"/>
      <c r="K201" s="306"/>
    </row>
    <row r="202" spans="2:11" ht="15" customHeight="1">
      <c r="B202" s="285"/>
      <c r="C202" s="265" t="s">
        <v>1196</v>
      </c>
      <c r="D202" s="265"/>
      <c r="E202" s="265"/>
      <c r="F202" s="284" t="s">
        <v>76</v>
      </c>
      <c r="G202" s="265"/>
      <c r="H202" s="376" t="s">
        <v>1249</v>
      </c>
      <c r="I202" s="376"/>
      <c r="J202" s="376"/>
      <c r="K202" s="306"/>
    </row>
    <row r="203" spans="2:11" ht="15" customHeight="1">
      <c r="B203" s="285"/>
      <c r="C203" s="291"/>
      <c r="D203" s="265"/>
      <c r="E203" s="265"/>
      <c r="F203" s="284" t="s">
        <v>1093</v>
      </c>
      <c r="G203" s="265"/>
      <c r="H203" s="376" t="s">
        <v>1094</v>
      </c>
      <c r="I203" s="376"/>
      <c r="J203" s="376"/>
      <c r="K203" s="306"/>
    </row>
    <row r="204" spans="2:11" ht="15" customHeight="1">
      <c r="B204" s="285"/>
      <c r="C204" s="265"/>
      <c r="D204" s="265"/>
      <c r="E204" s="265"/>
      <c r="F204" s="284" t="s">
        <v>1091</v>
      </c>
      <c r="G204" s="265"/>
      <c r="H204" s="376" t="s">
        <v>1250</v>
      </c>
      <c r="I204" s="376"/>
      <c r="J204" s="376"/>
      <c r="K204" s="306"/>
    </row>
    <row r="205" spans="2:11" ht="15" customHeight="1">
      <c r="B205" s="326"/>
      <c r="C205" s="291"/>
      <c r="D205" s="291"/>
      <c r="E205" s="291"/>
      <c r="F205" s="284" t="s">
        <v>1095</v>
      </c>
      <c r="G205" s="270"/>
      <c r="H205" s="375" t="s">
        <v>1096</v>
      </c>
      <c r="I205" s="375"/>
      <c r="J205" s="375"/>
      <c r="K205" s="327"/>
    </row>
    <row r="206" spans="2:11" ht="15" customHeight="1">
      <c r="B206" s="326"/>
      <c r="C206" s="291"/>
      <c r="D206" s="291"/>
      <c r="E206" s="291"/>
      <c r="F206" s="284" t="s">
        <v>1097</v>
      </c>
      <c r="G206" s="270"/>
      <c r="H206" s="375" t="s">
        <v>1251</v>
      </c>
      <c r="I206" s="375"/>
      <c r="J206" s="375"/>
      <c r="K206" s="327"/>
    </row>
    <row r="207" spans="2:11" ht="15" customHeight="1">
      <c r="B207" s="326"/>
      <c r="C207" s="291"/>
      <c r="D207" s="291"/>
      <c r="E207" s="291"/>
      <c r="F207" s="328"/>
      <c r="G207" s="270"/>
      <c r="H207" s="329"/>
      <c r="I207" s="329"/>
      <c r="J207" s="329"/>
      <c r="K207" s="327"/>
    </row>
    <row r="208" spans="2:11" ht="15" customHeight="1">
      <c r="B208" s="326"/>
      <c r="C208" s="265" t="s">
        <v>1220</v>
      </c>
      <c r="D208" s="291"/>
      <c r="E208" s="291"/>
      <c r="F208" s="284">
        <v>1</v>
      </c>
      <c r="G208" s="270"/>
      <c r="H208" s="375" t="s">
        <v>1252</v>
      </c>
      <c r="I208" s="375"/>
      <c r="J208" s="375"/>
      <c r="K208" s="327"/>
    </row>
    <row r="209" spans="2:11" ht="15" customHeight="1">
      <c r="B209" s="326"/>
      <c r="C209" s="291"/>
      <c r="D209" s="291"/>
      <c r="E209" s="291"/>
      <c r="F209" s="284">
        <v>2</v>
      </c>
      <c r="G209" s="270"/>
      <c r="H209" s="375" t="s">
        <v>1253</v>
      </c>
      <c r="I209" s="375"/>
      <c r="J209" s="375"/>
      <c r="K209" s="327"/>
    </row>
    <row r="210" spans="2:11" ht="15" customHeight="1">
      <c r="B210" s="326"/>
      <c r="C210" s="291"/>
      <c r="D210" s="291"/>
      <c r="E210" s="291"/>
      <c r="F210" s="284">
        <v>3</v>
      </c>
      <c r="G210" s="270"/>
      <c r="H210" s="375" t="s">
        <v>1254</v>
      </c>
      <c r="I210" s="375"/>
      <c r="J210" s="375"/>
      <c r="K210" s="327"/>
    </row>
    <row r="211" spans="2:11" ht="15" customHeight="1">
      <c r="B211" s="326"/>
      <c r="C211" s="291"/>
      <c r="D211" s="291"/>
      <c r="E211" s="291"/>
      <c r="F211" s="284">
        <v>4</v>
      </c>
      <c r="G211" s="270"/>
      <c r="H211" s="375" t="s">
        <v>1255</v>
      </c>
      <c r="I211" s="375"/>
      <c r="J211" s="375"/>
      <c r="K211" s="327"/>
    </row>
    <row r="212" spans="2:11" ht="12.75" customHeight="1">
      <c r="B212" s="330"/>
      <c r="C212" s="331"/>
      <c r="D212" s="331"/>
      <c r="E212" s="331"/>
      <c r="F212" s="331"/>
      <c r="G212" s="331"/>
      <c r="H212" s="331"/>
      <c r="I212" s="331"/>
      <c r="J212" s="331"/>
      <c r="K212" s="332"/>
    </row>
  </sheetData>
  <mergeCells count="77">
    <mergeCell ref="F17:J17"/>
    <mergeCell ref="C3:J3"/>
    <mergeCell ref="C4:J4"/>
    <mergeCell ref="C6:J6"/>
    <mergeCell ref="C7:J7"/>
    <mergeCell ref="C9:J9"/>
    <mergeCell ref="D10:J10"/>
    <mergeCell ref="D11:J11"/>
    <mergeCell ref="D13:J13"/>
    <mergeCell ref="D14:J14"/>
    <mergeCell ref="D15:J15"/>
    <mergeCell ref="F16:J16"/>
    <mergeCell ref="D32:J32"/>
    <mergeCell ref="F18:J18"/>
    <mergeCell ref="F19:J19"/>
    <mergeCell ref="F20:J20"/>
    <mergeCell ref="F21:J21"/>
    <mergeCell ref="C23:J23"/>
    <mergeCell ref="C24:J24"/>
    <mergeCell ref="D25:J25"/>
    <mergeCell ref="D26:J26"/>
    <mergeCell ref="D28:J28"/>
    <mergeCell ref="D29:J29"/>
    <mergeCell ref="D31:J31"/>
    <mergeCell ref="D45:J45"/>
    <mergeCell ref="D33:J33"/>
    <mergeCell ref="G34:J34"/>
    <mergeCell ref="G35:J35"/>
    <mergeCell ref="G36:J36"/>
    <mergeCell ref="G37:J37"/>
    <mergeCell ref="G38:J38"/>
    <mergeCell ref="G39:J39"/>
    <mergeCell ref="G40:J40"/>
    <mergeCell ref="G41:J41"/>
    <mergeCell ref="G42:J42"/>
    <mergeCell ref="G43:J43"/>
    <mergeCell ref="D59:J59"/>
    <mergeCell ref="E46:J46"/>
    <mergeCell ref="E47:J47"/>
    <mergeCell ref="E48:J48"/>
    <mergeCell ref="D49:J49"/>
    <mergeCell ref="C50:J50"/>
    <mergeCell ref="C52:J52"/>
    <mergeCell ref="C53:J53"/>
    <mergeCell ref="C55:J55"/>
    <mergeCell ref="D56:J56"/>
    <mergeCell ref="D57:J57"/>
    <mergeCell ref="D58:J58"/>
    <mergeCell ref="C145:J145"/>
    <mergeCell ref="D60:J60"/>
    <mergeCell ref="D61:J61"/>
    <mergeCell ref="D63:J63"/>
    <mergeCell ref="D64:J64"/>
    <mergeCell ref="D65:J65"/>
    <mergeCell ref="D66:J66"/>
    <mergeCell ref="D67:J67"/>
    <mergeCell ref="D68:J68"/>
    <mergeCell ref="C73:J73"/>
    <mergeCell ref="C100:J100"/>
    <mergeCell ref="C120:J120"/>
    <mergeCell ref="H205:J205"/>
    <mergeCell ref="C163:J163"/>
    <mergeCell ref="C193:J193"/>
    <mergeCell ref="H194:J194"/>
    <mergeCell ref="H196:J196"/>
    <mergeCell ref="H197:J197"/>
    <mergeCell ref="H198:J198"/>
    <mergeCell ref="H199:J199"/>
    <mergeCell ref="H200:J200"/>
    <mergeCell ref="H202:J202"/>
    <mergeCell ref="H203:J203"/>
    <mergeCell ref="H204:J204"/>
    <mergeCell ref="H206:J206"/>
    <mergeCell ref="H208:J208"/>
    <mergeCell ref="H209:J209"/>
    <mergeCell ref="H210:J210"/>
    <mergeCell ref="H211:J211"/>
  </mergeCells>
  <pageMargins left="0.59055118110236227" right="0.59055118110236227" top="0.59055118110236227" bottom="0.59055118110236227" header="0" footer="0"/>
  <pageSetup paperSize="9"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/>
</file>

<file path=customXml/itemProps1.xml><?xml version="1.0" encoding="utf-8"?>
<ds:datastoreItem xmlns:ds="http://schemas.openxmlformats.org/officeDocument/2006/customXml" ds:itemID="{BF39599F-7E74-4489-93E0-509A2E7AD21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0160810-1 - Stavební část</vt:lpstr>
      <vt:lpstr>0160810-2 - Zpevněné plochy</vt:lpstr>
      <vt:lpstr>Pokyny pro vyplnění</vt:lpstr>
      <vt:lpstr>'0160810-1 - Stavební část'!Názvy_tisku</vt:lpstr>
      <vt:lpstr>'0160810-2 - Zpevněné plochy'!Názvy_tisku</vt:lpstr>
      <vt:lpstr>'Rekapitulace stavby'!Názvy_tisku</vt:lpstr>
      <vt:lpstr>'0160810-1 - Stavební část'!Oblast_tisku</vt:lpstr>
      <vt:lpstr>'0160810-2 - Zpevněné plochy'!Oblast_tisku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ucetni</dc:creator>
  <cp:lastModifiedBy>ucetni</cp:lastModifiedBy>
  <dcterms:created xsi:type="dcterms:W3CDTF">2016-08-12T14:41:37Z</dcterms:created>
  <dcterms:modified xsi:type="dcterms:W3CDTF">2020-07-16T08:57:13Z</dcterms:modified>
</cp:coreProperties>
</file>